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8800" windowHeight="14820"/>
  </bookViews>
  <sheets>
    <sheet name="Info" sheetId="4" r:id="rId1"/>
    <sheet name="TEXT" sheetId="2" r:id="rId2"/>
    <sheet name="VLOOKUP" sheetId="1" r:id="rId3"/>
    <sheet name="INDEX MATCH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2" i="2"/>
  <c r="B3" i="2"/>
  <c r="B4" i="2"/>
  <c r="B5" i="2"/>
  <c r="B6" i="2"/>
  <c r="B7" i="2"/>
  <c r="C9" i="3"/>
  <c r="C10" i="3" s="1"/>
  <c r="C28" i="3"/>
  <c r="C27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C26" i="3" s="1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C34" i="1"/>
  <c r="C33" i="1"/>
  <c r="C32" i="1"/>
  <c r="C31" i="1"/>
  <c r="C1" i="2"/>
  <c r="C2" i="2"/>
  <c r="C3" i="2"/>
  <c r="C4" i="2"/>
  <c r="C5" i="2"/>
  <c r="C6" i="2"/>
  <c r="C7" i="2"/>
  <c r="C24" i="3" l="1"/>
  <c r="C25" i="3"/>
  <c r="C2" i="3"/>
  <c r="C24" i="1" l="1"/>
  <c r="C23" i="1"/>
  <c r="D23" i="1" s="1"/>
  <c r="C22" i="1"/>
  <c r="D22" i="1" s="1"/>
  <c r="C25" i="1"/>
  <c r="D25" i="1" s="1"/>
  <c r="D24" i="1"/>
  <c r="C15" i="1"/>
  <c r="C14" i="1"/>
  <c r="C13" i="1"/>
  <c r="D13" i="1" s="1"/>
  <c r="C12" i="1"/>
  <c r="D12" i="1" s="1"/>
  <c r="C6" i="1"/>
  <c r="C5" i="1"/>
  <c r="D5" i="1" s="1"/>
  <c r="C4" i="1"/>
  <c r="D4" i="1" s="1"/>
  <c r="C3" i="1"/>
  <c r="D3" i="1" s="1"/>
  <c r="D15" i="1"/>
  <c r="D14" i="1"/>
  <c r="D6" i="1"/>
</calcChain>
</file>

<file path=xl/sharedStrings.xml><?xml version="1.0" encoding="utf-8"?>
<sst xmlns="http://schemas.openxmlformats.org/spreadsheetml/2006/main" count="237" uniqueCount="90">
  <si>
    <t>Alex</t>
  </si>
  <si>
    <t>Robert</t>
  </si>
  <si>
    <t>Jane</t>
  </si>
  <si>
    <t>Salesperson</t>
  </si>
  <si>
    <t>Commission</t>
  </si>
  <si>
    <t>Commission Rate</t>
  </si>
  <si>
    <t>Sales</t>
  </si>
  <si>
    <t>Rate</t>
  </si>
  <si>
    <t>Mike</t>
  </si>
  <si>
    <t>Add a lookup value for sales less than $10,000</t>
  </si>
  <si>
    <t>Use IFERROR to catch sales values less than $10,000</t>
  </si>
  <si>
    <t>Calculate the commission directly from the value returned by VLOOKUP</t>
  </si>
  <si>
    <t>City</t>
  </si>
  <si>
    <t>Store</t>
  </si>
  <si>
    <t>Haulier</t>
  </si>
  <si>
    <t>BNE</t>
  </si>
  <si>
    <t>SYD</t>
  </si>
  <si>
    <t>CAN</t>
  </si>
  <si>
    <t>ADE</t>
  </si>
  <si>
    <t>PER</t>
  </si>
  <si>
    <t>DAR</t>
  </si>
  <si>
    <t>MEL</t>
  </si>
  <si>
    <t>Alpha Widgets</t>
  </si>
  <si>
    <t>Best Hardware</t>
  </si>
  <si>
    <t>Mitre 20</t>
  </si>
  <si>
    <t>Total Hardware Solutions</t>
  </si>
  <si>
    <t>Smith's Hardware Outlet</t>
  </si>
  <si>
    <t>Sunshine Supplies</t>
  </si>
  <si>
    <t>Western Tools</t>
  </si>
  <si>
    <t>Fox Road</t>
  </si>
  <si>
    <t>Ultimate Widgets</t>
  </si>
  <si>
    <t>Alpha Haulage</t>
  </si>
  <si>
    <t>Crown Contracts</t>
  </si>
  <si>
    <t>ONE Transport</t>
  </si>
  <si>
    <t>URH</t>
  </si>
  <si>
    <t>Helper Column</t>
  </si>
  <si>
    <t>You can join strings using &amp; as well as using the CONCATENATE function - see the Helper column</t>
  </si>
  <si>
    <t>VLOOKUP Solution</t>
  </si>
  <si>
    <t>Data Validation Lists</t>
  </si>
  <si>
    <t>MATCH</t>
  </si>
  <si>
    <t>INDEX</t>
  </si>
  <si>
    <t>MATCH / INDEX Examples</t>
  </si>
  <si>
    <t>More Resources</t>
  </si>
  <si>
    <t>Courses</t>
  </si>
  <si>
    <t>Webinars</t>
  </si>
  <si>
    <t>Advanced Excel</t>
  </si>
  <si>
    <t>https://www.myonlinetraininghub.com/excel-expert-upgrade</t>
  </si>
  <si>
    <t>Excel Dashboards &amp; Power BI</t>
  </si>
  <si>
    <t>http://www.myonlinetraininghub.com/excel-webinars</t>
  </si>
  <si>
    <t>PivotTables</t>
  </si>
  <si>
    <t>https://www.myonlinetraininghub.com/excel-pivottable-course</t>
  </si>
  <si>
    <t>Power Query</t>
  </si>
  <si>
    <t>https://www.myonlinetraininghub.com/excel-power-query-course</t>
  </si>
  <si>
    <t>Power Pivot</t>
  </si>
  <si>
    <t>https://www.myonlinetraininghub.com/power-pivot-course</t>
  </si>
  <si>
    <t>Support</t>
  </si>
  <si>
    <t>Excel Dashboards</t>
  </si>
  <si>
    <t>http://www.myonlinetraininghub.com/excel-dashboard-course</t>
  </si>
  <si>
    <t>Excel Forum</t>
  </si>
  <si>
    <t>https://www.myonlinetraininghub.com/excel-forum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</si>
  <si>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</si>
  <si>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</si>
  <si>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</si>
  <si>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</si>
  <si>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</si>
  <si>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</si>
  <si>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Tutorials</t>
  </si>
  <si>
    <t>Excel Analysis ToolPak</t>
  </si>
  <si>
    <t>https://www.myonlinetraininghub.com/excel-analysis-toolpak-course</t>
  </si>
  <si>
    <t>Excel Functions</t>
  </si>
  <si>
    <t>https://www.myonlinetraininghub.com/excel-functions</t>
  </si>
  <si>
    <t>Excel for Customer Service Professionals</t>
  </si>
  <si>
    <t>https://www.myonlinetraininghub.com/excel-for-customer-service-professionals</t>
  </si>
  <si>
    <t>Charting Blog Posts</t>
  </si>
  <si>
    <t>http://www.myonlinetraininghub.com/category/excel-charts</t>
  </si>
  <si>
    <t>Excel Tables</t>
  </si>
  <si>
    <t>https://www.myonlinetraininghub.com/excel-tables-course</t>
  </si>
  <si>
    <t>Excel Dashboard Blog Posts</t>
  </si>
  <si>
    <t>http://www.myonlinetraininghub.com/category/excel-dashboard</t>
  </si>
  <si>
    <t>Advanced Excel Formulas</t>
  </si>
  <si>
    <t>https://www.myonlinetraininghub.com/advanced-excel-formulas-course</t>
  </si>
  <si>
    <t>Free Downloads</t>
  </si>
  <si>
    <t>https://www.myonlinetraininghub.com/workbook-downloads</t>
  </si>
  <si>
    <t>Financial Modelling</t>
  </si>
  <si>
    <t>https://www.myonlinetraininghub.com/financial-modelling-course</t>
  </si>
  <si>
    <t>Excel Keyboard Shortcuts</t>
  </si>
  <si>
    <t>https://www.myonlinetraininghub.com/excel-shortcuts</t>
  </si>
  <si>
    <t>Custom Number Format Guide</t>
  </si>
  <si>
    <t>https://www.myonlinetraininghub.com/excel-custom-number-format-guide</t>
  </si>
  <si>
    <t>Using a Formula Instead of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</si>
</sst>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6" formatCode="0.0%"/>
    <numFmt numFmtId="173" formatCode="@*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0"/>
      <name val="Segoe UI Light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1" xfId="0" applyFont="1" applyFill="1" applyBorder="1" applyAlignment="1">
      <alignment horizontal="center"/>
    </xf>
    <xf numFmtId="0" fontId="0" fillId="5" borderId="0" xfId="0" applyFill="1"/>
    <xf numFmtId="165" fontId="0" fillId="0" borderId="0" xfId="1" applyNumberFormat="1" applyFont="1"/>
    <xf numFmtId="166" fontId="0" fillId="0" borderId="0" xfId="2" applyNumberFormat="1" applyFont="1"/>
    <xf numFmtId="166" fontId="0" fillId="5" borderId="0" xfId="2" applyNumberFormat="1" applyFont="1" applyFill="1"/>
    <xf numFmtId="165" fontId="0" fillId="5" borderId="0" xfId="1" applyNumberFormat="1" applyFont="1" applyFill="1"/>
    <xf numFmtId="0" fontId="0" fillId="0" borderId="0" xfId="2" applyNumberFormat="1" applyFont="1"/>
    <xf numFmtId="0" fontId="2" fillId="3" borderId="0" xfId="0" applyFont="1" applyFill="1"/>
    <xf numFmtId="0" fontId="2" fillId="5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0" fillId="6" borderId="0" xfId="0" applyFill="1"/>
    <xf numFmtId="0" fontId="0" fillId="7" borderId="0" xfId="0" applyFill="1"/>
    <xf numFmtId="0" fontId="2" fillId="7" borderId="0" xfId="0" applyFont="1" applyFill="1"/>
    <xf numFmtId="0" fontId="2" fillId="8" borderId="1" xfId="0" applyFont="1" applyFill="1" applyBorder="1"/>
    <xf numFmtId="0" fontId="0" fillId="8" borderId="0" xfId="0" applyFill="1"/>
    <xf numFmtId="0" fontId="4" fillId="9" borderId="0" xfId="0" applyFont="1" applyFill="1" applyAlignment="1">
      <alignment vertical="center"/>
    </xf>
    <xf numFmtId="173" fontId="0" fillId="0" borderId="0" xfId="0" applyNumberFormat="1" applyAlignment="1">
      <alignment horizontal="left" indent="1"/>
    </xf>
    <xf numFmtId="0" fontId="5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yonlinetraininghub.com/using-formula-instead-vb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57152</xdr:rowOff>
    </xdr:from>
    <xdr:to>
      <xdr:col>10</xdr:col>
      <xdr:colOff>542925</xdr:colOff>
      <xdr:row>0</xdr:row>
      <xdr:rowOff>428625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57152"/>
          <a:ext cx="2314575" cy="371473"/>
        </a:xfrm>
        <a:prstGeom prst="rect">
          <a:avLst/>
        </a:prstGeom>
      </xdr:spPr>
    </xdr:pic>
    <xdr:clientData/>
  </xdr:twoCellAnchor>
  <xdr:twoCellAnchor>
    <xdr:from>
      <xdr:col>3</xdr:col>
      <xdr:colOff>514351</xdr:colOff>
      <xdr:row>0</xdr:row>
      <xdr:rowOff>57150</xdr:rowOff>
    </xdr:from>
    <xdr:to>
      <xdr:col>6</xdr:col>
      <xdr:colOff>247650</xdr:colOff>
      <xdr:row>0</xdr:row>
      <xdr:rowOff>419099</xdr:rowOff>
    </xdr:to>
    <xdr:sp macro="" textlink="">
      <xdr:nvSpPr>
        <xdr:cNvPr id="3" name="Rectangle: Rounded Corner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87374C9-B442-4304-86A5-A51E1EF363EB}"/>
            </a:ext>
          </a:extLst>
        </xdr:cNvPr>
        <xdr:cNvSpPr/>
      </xdr:nvSpPr>
      <xdr:spPr>
        <a:xfrm>
          <a:off x="4562476" y="57150"/>
          <a:ext cx="1562099" cy="36194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shortcuts" TargetMode="External"/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hyperlink" Target="https://www.myonlinetraininghub.com/workbook-downloads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11" Type="http://schemas.openxmlformats.org/officeDocument/2006/relationships/hyperlink" Target="https://www.myonlinetraininghub.com/financial-modelling-course" TargetMode="External"/><Relationship Id="rId5" Type="http://schemas.openxmlformats.org/officeDocument/2006/relationships/hyperlink" Target="https://www.myonlinetraininghub.com/excel-forum" TargetMode="External"/><Relationship Id="rId10" Type="http://schemas.openxmlformats.org/officeDocument/2006/relationships/hyperlink" Target="https://www.myonlinetraininghub.com/advanced-excel-formulas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excel-tables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B25" sqref="B25"/>
    </sheetView>
  </sheetViews>
  <sheetFormatPr defaultRowHeight="15" x14ac:dyDescent="0.25"/>
  <cols>
    <col min="2" max="2" width="42.42578125" bestFit="1" customWidth="1"/>
    <col min="12" max="12" width="32.85546875" customWidth="1"/>
  </cols>
  <sheetData>
    <row r="1" spans="1:20" ht="37.5" x14ac:dyDescent="0.25">
      <c r="A1" s="26" t="s">
        <v>89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6" spans="1:20" ht="37.5" x14ac:dyDescent="0.25">
      <c r="A6" s="26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8" spans="1:20" x14ac:dyDescent="0.25">
      <c r="B8" s="3" t="s">
        <v>43</v>
      </c>
      <c r="L8" s="3" t="s">
        <v>44</v>
      </c>
    </row>
    <row r="9" spans="1:20" x14ac:dyDescent="0.25">
      <c r="B9" s="27" t="s">
        <v>45</v>
      </c>
      <c r="C9" s="28" t="s">
        <v>46</v>
      </c>
      <c r="L9" s="27" t="s">
        <v>47</v>
      </c>
      <c r="M9" s="28" t="s">
        <v>48</v>
      </c>
    </row>
    <row r="10" spans="1:20" x14ac:dyDescent="0.25">
      <c r="B10" s="27" t="s">
        <v>49</v>
      </c>
      <c r="C10" s="28" t="s">
        <v>50</v>
      </c>
    </row>
    <row r="11" spans="1:20" x14ac:dyDescent="0.25">
      <c r="B11" s="27" t="s">
        <v>51</v>
      </c>
      <c r="C11" s="28" t="s">
        <v>52</v>
      </c>
    </row>
    <row r="12" spans="1:20" x14ac:dyDescent="0.25">
      <c r="B12" s="27" t="s">
        <v>53</v>
      </c>
      <c r="C12" s="28" t="s">
        <v>54</v>
      </c>
      <c r="L12" s="3" t="s">
        <v>55</v>
      </c>
    </row>
    <row r="13" spans="1:20" x14ac:dyDescent="0.25">
      <c r="B13" s="27" t="s">
        <v>56</v>
      </c>
      <c r="C13" s="28" t="s">
        <v>57</v>
      </c>
      <c r="L13" s="27" t="s">
        <v>58</v>
      </c>
      <c r="M13" s="28" t="s">
        <v>59</v>
      </c>
    </row>
    <row r="14" spans="1:20" x14ac:dyDescent="0.25">
      <c r="B14" s="27" t="s">
        <v>60</v>
      </c>
      <c r="C14" s="28" t="s">
        <v>61</v>
      </c>
    </row>
    <row r="15" spans="1:20" x14ac:dyDescent="0.25">
      <c r="B15" s="27" t="s">
        <v>62</v>
      </c>
      <c r="C15" s="28" t="s">
        <v>63</v>
      </c>
    </row>
    <row r="16" spans="1:20" x14ac:dyDescent="0.25">
      <c r="B16" s="27" t="s">
        <v>64</v>
      </c>
      <c r="C16" s="28" t="s">
        <v>65</v>
      </c>
      <c r="L16" s="3" t="s">
        <v>66</v>
      </c>
    </row>
    <row r="17" spans="2:13" x14ac:dyDescent="0.25">
      <c r="B17" s="27" t="s">
        <v>67</v>
      </c>
      <c r="C17" s="28" t="s">
        <v>68</v>
      </c>
      <c r="L17" s="27" t="s">
        <v>69</v>
      </c>
      <c r="M17" s="28" t="s">
        <v>70</v>
      </c>
    </row>
    <row r="18" spans="2:13" x14ac:dyDescent="0.25">
      <c r="B18" s="27" t="s">
        <v>71</v>
      </c>
      <c r="C18" s="28" t="s">
        <v>72</v>
      </c>
      <c r="L18" s="27" t="s">
        <v>73</v>
      </c>
      <c r="M18" s="28" t="s">
        <v>74</v>
      </c>
    </row>
    <row r="19" spans="2:13" x14ac:dyDescent="0.25">
      <c r="B19" s="27" t="s">
        <v>75</v>
      </c>
      <c r="C19" s="28" t="s">
        <v>76</v>
      </c>
      <c r="L19" s="27" t="s">
        <v>77</v>
      </c>
      <c r="M19" s="28" t="s">
        <v>78</v>
      </c>
    </row>
    <row r="20" spans="2:13" x14ac:dyDescent="0.25">
      <c r="B20" s="27" t="s">
        <v>79</v>
      </c>
      <c r="C20" s="28" t="s">
        <v>80</v>
      </c>
      <c r="L20" s="27" t="s">
        <v>81</v>
      </c>
      <c r="M20" s="28" t="s">
        <v>82</v>
      </c>
    </row>
    <row r="21" spans="2:13" x14ac:dyDescent="0.25">
      <c r="B21" s="27" t="s">
        <v>83</v>
      </c>
      <c r="C21" s="28" t="s">
        <v>84</v>
      </c>
      <c r="L21" s="27" t="s">
        <v>85</v>
      </c>
      <c r="M21" s="28" t="s">
        <v>86</v>
      </c>
    </row>
    <row r="22" spans="2:13" x14ac:dyDescent="0.25">
      <c r="L22" s="27" t="s">
        <v>87</v>
      </c>
      <c r="M22" s="28" t="s">
        <v>88</v>
      </c>
    </row>
    <row r="30" spans="2:13" x14ac:dyDescent="0.25">
      <c r="B30" s="27"/>
      <c r="C30" s="28"/>
    </row>
  </sheetData>
  <hyperlinks>
    <hyperlink ref="M18" r:id="rId1"/>
    <hyperlink ref="M19" r:id="rId2"/>
    <hyperlink ref="C14" r:id="rId3"/>
    <hyperlink ref="M9" r:id="rId4"/>
    <hyperlink ref="M13" r:id="rId5"/>
    <hyperlink ref="C13" r:id="rId6"/>
    <hyperlink ref="M20" r:id="rId7"/>
    <hyperlink ref="M21" r:id="rId8"/>
    <hyperlink ref="C19" r:id="rId9"/>
    <hyperlink ref="C20" r:id="rId10"/>
    <hyperlink ref="C21" r:id="rId11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"/>
  <sheetViews>
    <sheetView workbookViewId="0">
      <selection activeCell="B1" sqref="B1"/>
    </sheetView>
  </sheetViews>
  <sheetFormatPr defaultColWidth="9.28515625" defaultRowHeight="15" x14ac:dyDescent="0.25"/>
  <cols>
    <col min="1" max="1" width="9.7109375" bestFit="1" customWidth="1"/>
    <col min="2" max="2" width="11.42578125" bestFit="1" customWidth="1"/>
    <col min="3" max="3" width="5.140625" bestFit="1" customWidth="1"/>
  </cols>
  <sheetData>
    <row r="1" spans="1:3" x14ac:dyDescent="0.25">
      <c r="A1" s="1">
        <v>43922</v>
      </c>
      <c r="B1" s="2" t="str">
        <f>TEXT(A1,"DDDD")</f>
        <v>Wednesday</v>
      </c>
      <c r="C1" s="2" t="str">
        <f>TEXT(A1,"DDD")</f>
        <v>Wed</v>
      </c>
    </row>
    <row r="2" spans="1:3" x14ac:dyDescent="0.25">
      <c r="A2" s="1">
        <v>43923</v>
      </c>
      <c r="B2" s="2" t="str">
        <f>TEXT(A2,"DDDD")</f>
        <v>Thursday</v>
      </c>
      <c r="C2" s="2" t="str">
        <f>TEXT(A2,"DDD")</f>
        <v>Thu</v>
      </c>
    </row>
    <row r="3" spans="1:3" x14ac:dyDescent="0.25">
      <c r="A3" s="1">
        <v>43924</v>
      </c>
      <c r="B3" s="2" t="str">
        <f>TEXT(A3,"DDDD")</f>
        <v>Friday</v>
      </c>
      <c r="C3" s="2" t="str">
        <f>TEXT(A3,"DDD")</f>
        <v>Fri</v>
      </c>
    </row>
    <row r="4" spans="1:3" x14ac:dyDescent="0.25">
      <c r="A4" s="1">
        <v>43925</v>
      </c>
      <c r="B4" s="2" t="str">
        <f>TEXT(A4,"DDDD")</f>
        <v>Saturday</v>
      </c>
      <c r="C4" s="2" t="str">
        <f>TEXT(A4,"DDD")</f>
        <v>Sat</v>
      </c>
    </row>
    <row r="5" spans="1:3" x14ac:dyDescent="0.25">
      <c r="A5" s="1">
        <v>43926</v>
      </c>
      <c r="B5" s="2" t="str">
        <f>TEXT(A5,"DDDD")</f>
        <v>Sunday</v>
      </c>
      <c r="C5" s="2" t="str">
        <f>TEXT(A5,"DDD")</f>
        <v>Sun</v>
      </c>
    </row>
    <row r="6" spans="1:3" x14ac:dyDescent="0.25">
      <c r="A6" s="1">
        <v>43927</v>
      </c>
      <c r="B6" s="2" t="str">
        <f>TEXT(A6,"DDDD")</f>
        <v>Monday</v>
      </c>
      <c r="C6" s="2" t="str">
        <f>TEXT(A6,"DDD")</f>
        <v>Mon</v>
      </c>
    </row>
    <row r="7" spans="1:3" x14ac:dyDescent="0.25">
      <c r="A7" s="1">
        <v>43928</v>
      </c>
      <c r="B7" s="2" t="str">
        <f>TEXT(A7,"DDDD")</f>
        <v>Tuesday</v>
      </c>
      <c r="C7" s="2" t="str">
        <f>TEXT(A7,"DDD")</f>
        <v>Tue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35"/>
  <sheetViews>
    <sheetView workbookViewId="0">
      <selection activeCell="C42" sqref="C42"/>
    </sheetView>
  </sheetViews>
  <sheetFormatPr defaultRowHeight="15" x14ac:dyDescent="0.25"/>
  <cols>
    <col min="1" max="1" width="11.7109375" bestFit="1" customWidth="1"/>
    <col min="2" max="2" width="11.42578125" bestFit="1" customWidth="1"/>
    <col min="3" max="3" width="16.42578125" bestFit="1" customWidth="1"/>
    <col min="4" max="4" width="11.85546875" bestFit="1" customWidth="1"/>
    <col min="6" max="6" width="10.5703125" bestFit="1" customWidth="1"/>
  </cols>
  <sheetData>
    <row r="2" spans="1:9" x14ac:dyDescent="0.25">
      <c r="A2" s="5" t="s">
        <v>3</v>
      </c>
      <c r="B2" s="5" t="s">
        <v>6</v>
      </c>
      <c r="C2" s="5" t="s">
        <v>5</v>
      </c>
      <c r="D2" s="6" t="s">
        <v>4</v>
      </c>
      <c r="F2" s="10" t="s">
        <v>6</v>
      </c>
      <c r="G2" s="10" t="s">
        <v>7</v>
      </c>
    </row>
    <row r="3" spans="1:9" x14ac:dyDescent="0.25">
      <c r="A3" t="s">
        <v>0</v>
      </c>
      <c r="B3" s="12">
        <v>19800</v>
      </c>
      <c r="C3" s="13">
        <f>VLOOKUP(B3,$F$3:$G$7,2,TRUE)</f>
        <v>1.4999999999999999E-2</v>
      </c>
      <c r="D3">
        <f>C3*B3</f>
        <v>297</v>
      </c>
      <c r="F3" s="15">
        <v>10000</v>
      </c>
      <c r="G3" s="14">
        <v>0.01</v>
      </c>
    </row>
    <row r="4" spans="1:9" x14ac:dyDescent="0.25">
      <c r="A4" t="s">
        <v>1</v>
      </c>
      <c r="B4" s="12">
        <v>22000</v>
      </c>
      <c r="C4" s="13">
        <f t="shared" ref="C4:C6" si="0">VLOOKUP(B4,$F$3:$G$7,2,TRUE)</f>
        <v>0.02</v>
      </c>
      <c r="D4">
        <f t="shared" ref="D4:D5" si="1">C4*B4</f>
        <v>440</v>
      </c>
      <c r="F4" s="15">
        <v>15000</v>
      </c>
      <c r="G4" s="14">
        <v>1.4999999999999999E-2</v>
      </c>
    </row>
    <row r="5" spans="1:9" x14ac:dyDescent="0.25">
      <c r="A5" t="s">
        <v>2</v>
      </c>
      <c r="B5" s="12">
        <v>45000</v>
      </c>
      <c r="C5" s="13">
        <f t="shared" si="0"/>
        <v>0.03</v>
      </c>
      <c r="D5">
        <f t="shared" si="1"/>
        <v>1350</v>
      </c>
      <c r="F5" s="15">
        <v>20000</v>
      </c>
      <c r="G5" s="14">
        <v>0.02</v>
      </c>
    </row>
    <row r="6" spans="1:9" x14ac:dyDescent="0.25">
      <c r="A6" t="s">
        <v>8</v>
      </c>
      <c r="B6" s="12">
        <v>8000</v>
      </c>
      <c r="C6" s="13" t="e">
        <f t="shared" si="0"/>
        <v>#N/A</v>
      </c>
      <c r="D6" t="e">
        <f t="shared" ref="D6" si="2">C6*B6</f>
        <v>#N/A</v>
      </c>
      <c r="F6" s="15">
        <v>25000</v>
      </c>
      <c r="G6" s="14">
        <v>2.5000000000000001E-2</v>
      </c>
    </row>
    <row r="7" spans="1:9" x14ac:dyDescent="0.25">
      <c r="F7" s="15">
        <v>30000</v>
      </c>
      <c r="G7" s="14">
        <v>0.03</v>
      </c>
    </row>
    <row r="11" spans="1:9" x14ac:dyDescent="0.25">
      <c r="A11" s="5" t="s">
        <v>3</v>
      </c>
      <c r="B11" s="5" t="s">
        <v>6</v>
      </c>
      <c r="C11" s="5" t="s">
        <v>5</v>
      </c>
      <c r="D11" s="6" t="s">
        <v>4</v>
      </c>
      <c r="F11" s="10" t="s">
        <v>6</v>
      </c>
      <c r="G11" s="10" t="s">
        <v>7</v>
      </c>
    </row>
    <row r="12" spans="1:9" x14ac:dyDescent="0.25">
      <c r="A12" t="s">
        <v>0</v>
      </c>
      <c r="B12" s="12">
        <v>19800</v>
      </c>
      <c r="C12" s="13">
        <f>VLOOKUP(B12,$F$12:$G$17,2,TRUE)</f>
        <v>1.4999999999999999E-2</v>
      </c>
      <c r="D12">
        <f>C12*B12</f>
        <v>297</v>
      </c>
      <c r="F12" s="11">
        <v>0</v>
      </c>
      <c r="G12" s="14">
        <v>0</v>
      </c>
      <c r="I12" t="s">
        <v>9</v>
      </c>
    </row>
    <row r="13" spans="1:9" x14ac:dyDescent="0.25">
      <c r="A13" t="s">
        <v>1</v>
      </c>
      <c r="B13" s="12">
        <v>22000</v>
      </c>
      <c r="C13" s="13">
        <f t="shared" ref="C13:C15" si="3">VLOOKUP(B13,$F$12:$G$17,2,TRUE)</f>
        <v>0.02</v>
      </c>
      <c r="D13">
        <f t="shared" ref="D13:D15" si="4">C13*B13</f>
        <v>440</v>
      </c>
      <c r="F13" s="15">
        <v>10000</v>
      </c>
      <c r="G13" s="14">
        <v>0.01</v>
      </c>
    </row>
    <row r="14" spans="1:9" x14ac:dyDescent="0.25">
      <c r="A14" t="s">
        <v>2</v>
      </c>
      <c r="B14" s="12">
        <v>45000</v>
      </c>
      <c r="C14" s="13">
        <f t="shared" si="3"/>
        <v>0.03</v>
      </c>
      <c r="D14">
        <f t="shared" si="4"/>
        <v>1350</v>
      </c>
      <c r="F14" s="15">
        <v>15000</v>
      </c>
      <c r="G14" s="14">
        <v>1.4999999999999999E-2</v>
      </c>
    </row>
    <row r="15" spans="1:9" x14ac:dyDescent="0.25">
      <c r="A15" t="s">
        <v>8</v>
      </c>
      <c r="B15" s="12">
        <v>8000</v>
      </c>
      <c r="C15" s="13">
        <f t="shared" si="3"/>
        <v>0</v>
      </c>
      <c r="D15">
        <f t="shared" si="4"/>
        <v>0</v>
      </c>
      <c r="F15" s="15">
        <v>20000</v>
      </c>
      <c r="G15" s="14">
        <v>0.02</v>
      </c>
    </row>
    <row r="16" spans="1:9" x14ac:dyDescent="0.25">
      <c r="F16" s="15">
        <v>25000</v>
      </c>
      <c r="G16" s="14">
        <v>2.5000000000000001E-2</v>
      </c>
    </row>
    <row r="17" spans="1:9" x14ac:dyDescent="0.25">
      <c r="F17" s="15">
        <v>30000</v>
      </c>
      <c r="G17" s="14">
        <v>0.03</v>
      </c>
    </row>
    <row r="21" spans="1:9" x14ac:dyDescent="0.25">
      <c r="A21" s="5" t="s">
        <v>3</v>
      </c>
      <c r="B21" s="5" t="s">
        <v>6</v>
      </c>
      <c r="C21" s="5" t="s">
        <v>5</v>
      </c>
      <c r="D21" s="6" t="s">
        <v>4</v>
      </c>
      <c r="F21" s="10" t="s">
        <v>6</v>
      </c>
      <c r="G21" s="10" t="s">
        <v>7</v>
      </c>
    </row>
    <row r="22" spans="1:9" x14ac:dyDescent="0.25">
      <c r="A22" t="s">
        <v>0</v>
      </c>
      <c r="B22" s="12">
        <v>19800</v>
      </c>
      <c r="C22" s="13">
        <f t="shared" ref="C22:C24" si="5">IFERROR(VLOOKUP(B22,$F$22:$G$26,2,TRUE),0)</f>
        <v>1.4999999999999999E-2</v>
      </c>
      <c r="D22">
        <f>C22*B22</f>
        <v>297</v>
      </c>
      <c r="F22" s="15">
        <v>10000</v>
      </c>
      <c r="G22" s="14">
        <v>0.01</v>
      </c>
      <c r="I22" t="s">
        <v>10</v>
      </c>
    </row>
    <row r="23" spans="1:9" x14ac:dyDescent="0.25">
      <c r="A23" t="s">
        <v>1</v>
      </c>
      <c r="B23" s="12">
        <v>22000</v>
      </c>
      <c r="C23" s="13">
        <f t="shared" si="5"/>
        <v>0.02</v>
      </c>
      <c r="D23">
        <f t="shared" ref="D23:D25" si="6">C23*B23</f>
        <v>440</v>
      </c>
      <c r="F23" s="15">
        <v>15000</v>
      </c>
      <c r="G23" s="14">
        <v>1.4999999999999999E-2</v>
      </c>
    </row>
    <row r="24" spans="1:9" x14ac:dyDescent="0.25">
      <c r="A24" t="s">
        <v>2</v>
      </c>
      <c r="B24" s="12">
        <v>45000</v>
      </c>
      <c r="C24" s="13">
        <f t="shared" si="5"/>
        <v>0.03</v>
      </c>
      <c r="D24">
        <f t="shared" si="6"/>
        <v>1350</v>
      </c>
      <c r="F24" s="15">
        <v>20000</v>
      </c>
      <c r="G24" s="14">
        <v>0.02</v>
      </c>
    </row>
    <row r="25" spans="1:9" x14ac:dyDescent="0.25">
      <c r="A25" t="s">
        <v>8</v>
      </c>
      <c r="B25" s="12">
        <v>8000</v>
      </c>
      <c r="C25" s="13">
        <f>IFERROR(VLOOKUP(B25,$F$22:$G$26,2,TRUE),0)</f>
        <v>0</v>
      </c>
      <c r="D25">
        <f t="shared" si="6"/>
        <v>0</v>
      </c>
      <c r="F25" s="15">
        <v>25000</v>
      </c>
      <c r="G25" s="14">
        <v>2.5000000000000001E-2</v>
      </c>
    </row>
    <row r="26" spans="1:9" x14ac:dyDescent="0.25">
      <c r="F26" s="15">
        <v>30000</v>
      </c>
      <c r="G26" s="14">
        <v>0.03</v>
      </c>
    </row>
    <row r="30" spans="1:9" x14ac:dyDescent="0.25">
      <c r="A30" s="5" t="s">
        <v>3</v>
      </c>
      <c r="B30" s="5" t="s">
        <v>6</v>
      </c>
      <c r="C30" s="5" t="s">
        <v>4</v>
      </c>
      <c r="F30" s="10" t="s">
        <v>6</v>
      </c>
      <c r="G30" s="10" t="s">
        <v>7</v>
      </c>
    </row>
    <row r="31" spans="1:9" x14ac:dyDescent="0.25">
      <c r="A31" t="s">
        <v>0</v>
      </c>
      <c r="B31" s="12">
        <v>19800</v>
      </c>
      <c r="C31" s="16">
        <f>IFERROR(VLOOKUP(B31,$F$31:$G$35,2,TRUE)*B31,0)</f>
        <v>297</v>
      </c>
      <c r="F31" s="15">
        <v>10000</v>
      </c>
      <c r="G31" s="14">
        <v>0.01</v>
      </c>
      <c r="I31" t="s">
        <v>11</v>
      </c>
    </row>
    <row r="32" spans="1:9" x14ac:dyDescent="0.25">
      <c r="A32" t="s">
        <v>1</v>
      </c>
      <c r="B32" s="12">
        <v>22000</v>
      </c>
      <c r="C32" s="16">
        <f t="shared" ref="C32:C34" si="7">IFERROR(VLOOKUP(B32,$F$31:$G$35,2,TRUE)*B32,0)</f>
        <v>440</v>
      </c>
      <c r="F32" s="15">
        <v>15000</v>
      </c>
      <c r="G32" s="14">
        <v>1.4999999999999999E-2</v>
      </c>
    </row>
    <row r="33" spans="1:7" x14ac:dyDescent="0.25">
      <c r="A33" t="s">
        <v>2</v>
      </c>
      <c r="B33" s="12">
        <v>45000</v>
      </c>
      <c r="C33" s="16">
        <f t="shared" si="7"/>
        <v>1350</v>
      </c>
      <c r="F33" s="15">
        <v>20000</v>
      </c>
      <c r="G33" s="14">
        <v>0.02</v>
      </c>
    </row>
    <row r="34" spans="1:7" x14ac:dyDescent="0.25">
      <c r="A34" t="s">
        <v>8</v>
      </c>
      <c r="B34" s="12">
        <v>8000</v>
      </c>
      <c r="C34" s="16">
        <f t="shared" si="7"/>
        <v>0</v>
      </c>
      <c r="F34" s="15">
        <v>25000</v>
      </c>
      <c r="G34" s="14">
        <v>2.5000000000000001E-2</v>
      </c>
    </row>
    <row r="35" spans="1:7" x14ac:dyDescent="0.25">
      <c r="F35" s="15">
        <v>30000</v>
      </c>
      <c r="G35" s="14">
        <v>0.03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9"/>
  <sheetViews>
    <sheetView zoomScaleNormal="100" workbookViewId="0">
      <selection activeCell="A21" sqref="A21"/>
    </sheetView>
  </sheetViews>
  <sheetFormatPr defaultRowHeight="15" x14ac:dyDescent="0.25"/>
  <cols>
    <col min="1" max="1" width="4.85546875" customWidth="1"/>
    <col min="2" max="2" width="14" customWidth="1"/>
    <col min="3" max="3" width="14.140625" customWidth="1"/>
    <col min="4" max="4" width="7.5703125" bestFit="1" customWidth="1"/>
    <col min="5" max="5" width="1.42578125" customWidth="1"/>
    <col min="6" max="6" width="5" customWidth="1"/>
    <col min="7" max="7" width="23.28515625" customWidth="1"/>
    <col min="8" max="8" width="15.7109375" customWidth="1"/>
    <col min="9" max="9" width="27.5703125" bestFit="1" customWidth="1"/>
    <col min="12" max="12" width="23.5703125" bestFit="1" customWidth="1"/>
  </cols>
  <sheetData>
    <row r="1" spans="1:12" x14ac:dyDescent="0.25">
      <c r="A1" s="4" t="s">
        <v>12</v>
      </c>
      <c r="B1" s="4" t="s">
        <v>13</v>
      </c>
      <c r="C1" s="4" t="s">
        <v>14</v>
      </c>
      <c r="F1" s="24" t="s">
        <v>12</v>
      </c>
      <c r="G1" s="24" t="s">
        <v>13</v>
      </c>
      <c r="H1" s="24" t="s">
        <v>14</v>
      </c>
      <c r="I1" s="18" t="s">
        <v>35</v>
      </c>
      <c r="K1" s="19" t="s">
        <v>12</v>
      </c>
      <c r="L1" s="19" t="s">
        <v>13</v>
      </c>
    </row>
    <row r="2" spans="1:12" x14ac:dyDescent="0.25">
      <c r="A2" s="9" t="s">
        <v>16</v>
      </c>
      <c r="B2" s="9" t="s">
        <v>23</v>
      </c>
      <c r="C2" s="21" t="str">
        <f>IFERROR(INDEX($H$2:$H$17,MATCH(A2&amp;B2,$I$2:$I$17,0)),"")</f>
        <v>Alpha Haulage</v>
      </c>
      <c r="F2" s="25" t="s">
        <v>15</v>
      </c>
      <c r="G2" s="25" t="s">
        <v>30</v>
      </c>
      <c r="H2" s="25" t="s">
        <v>29</v>
      </c>
      <c r="I2" s="11" t="str">
        <f>CONCATENATE(F2,G2)</f>
        <v>BNEUltimate Widgets</v>
      </c>
      <c r="K2" s="7" t="s">
        <v>15</v>
      </c>
      <c r="L2" s="7" t="s">
        <v>30</v>
      </c>
    </row>
    <row r="3" spans="1:12" x14ac:dyDescent="0.25">
      <c r="F3" s="25" t="s">
        <v>15</v>
      </c>
      <c r="G3" s="25" t="s">
        <v>23</v>
      </c>
      <c r="H3" s="25" t="s">
        <v>31</v>
      </c>
      <c r="I3" s="11" t="str">
        <f t="shared" ref="I3:I17" si="0">CONCATENATE(F3,G3)</f>
        <v>BNEBest Hardware</v>
      </c>
      <c r="K3" s="7" t="s">
        <v>16</v>
      </c>
      <c r="L3" s="7" t="s">
        <v>23</v>
      </c>
    </row>
    <row r="4" spans="1:12" x14ac:dyDescent="0.25">
      <c r="F4" s="25" t="s">
        <v>15</v>
      </c>
      <c r="G4" s="25" t="s">
        <v>24</v>
      </c>
      <c r="H4" s="25" t="s">
        <v>29</v>
      </c>
      <c r="I4" s="11" t="str">
        <f t="shared" si="0"/>
        <v>BNEMitre 20</v>
      </c>
      <c r="K4" s="7" t="s">
        <v>17</v>
      </c>
      <c r="L4" s="7" t="s">
        <v>24</v>
      </c>
    </row>
    <row r="5" spans="1:12" x14ac:dyDescent="0.25">
      <c r="F5" s="25" t="s">
        <v>16</v>
      </c>
      <c r="G5" s="25" t="s">
        <v>23</v>
      </c>
      <c r="H5" s="21" t="s">
        <v>31</v>
      </c>
      <c r="I5" s="9" t="str">
        <f t="shared" si="0"/>
        <v>SYDBest Hardware</v>
      </c>
      <c r="K5" s="7" t="s">
        <v>18</v>
      </c>
      <c r="L5" s="7" t="s">
        <v>25</v>
      </c>
    </row>
    <row r="6" spans="1:12" x14ac:dyDescent="0.25">
      <c r="F6" s="25" t="s">
        <v>16</v>
      </c>
      <c r="G6" s="25" t="s">
        <v>24</v>
      </c>
      <c r="H6" s="25" t="s">
        <v>29</v>
      </c>
      <c r="I6" s="11" t="str">
        <f t="shared" si="0"/>
        <v>SYDMitre 20</v>
      </c>
      <c r="K6" s="7" t="s">
        <v>19</v>
      </c>
      <c r="L6" s="7" t="s">
        <v>26</v>
      </c>
    </row>
    <row r="7" spans="1:12" x14ac:dyDescent="0.25">
      <c r="F7" s="25" t="s">
        <v>16</v>
      </c>
      <c r="G7" s="25" t="s">
        <v>25</v>
      </c>
      <c r="H7" s="25" t="s">
        <v>32</v>
      </c>
      <c r="I7" s="11" t="str">
        <f t="shared" si="0"/>
        <v>SYDTotal Hardware Solutions</v>
      </c>
      <c r="K7" s="7" t="s">
        <v>20</v>
      </c>
      <c r="L7" s="7" t="s">
        <v>22</v>
      </c>
    </row>
    <row r="8" spans="1:12" x14ac:dyDescent="0.25">
      <c r="A8" t="s">
        <v>41</v>
      </c>
      <c r="F8" s="25" t="s">
        <v>17</v>
      </c>
      <c r="G8" s="25" t="s">
        <v>25</v>
      </c>
      <c r="H8" s="25" t="s">
        <v>32</v>
      </c>
      <c r="I8" s="11" t="str">
        <f t="shared" si="0"/>
        <v>CANTotal Hardware Solutions</v>
      </c>
      <c r="K8" s="7" t="s">
        <v>21</v>
      </c>
      <c r="L8" s="7" t="s">
        <v>27</v>
      </c>
    </row>
    <row r="9" spans="1:12" x14ac:dyDescent="0.25">
      <c r="A9" s="8" t="s">
        <v>16</v>
      </c>
      <c r="B9" s="8" t="s">
        <v>23</v>
      </c>
      <c r="C9" s="8">
        <f>MATCH(A9&amp;B9,$I$2:$I$17,0)</f>
        <v>4</v>
      </c>
      <c r="D9" s="17" t="s">
        <v>39</v>
      </c>
      <c r="F9" s="25" t="s">
        <v>17</v>
      </c>
      <c r="G9" s="25" t="s">
        <v>23</v>
      </c>
      <c r="H9" s="25" t="s">
        <v>31</v>
      </c>
      <c r="I9" s="11" t="str">
        <f t="shared" si="0"/>
        <v>CANBest Hardware</v>
      </c>
      <c r="K9" s="7"/>
      <c r="L9" s="7" t="s">
        <v>28</v>
      </c>
    </row>
    <row r="10" spans="1:12" x14ac:dyDescent="0.25">
      <c r="C10" s="22" t="str">
        <f>IFERROR(INDEX($H$2:$H$17,C9),"")</f>
        <v>Alpha Haulage</v>
      </c>
      <c r="D10" s="23" t="s">
        <v>40</v>
      </c>
      <c r="F10" s="25" t="s">
        <v>18</v>
      </c>
      <c r="G10" s="25" t="s">
        <v>26</v>
      </c>
      <c r="H10" s="25" t="s">
        <v>33</v>
      </c>
      <c r="I10" s="11" t="str">
        <f t="shared" si="0"/>
        <v>ADESmith's Hardware Outlet</v>
      </c>
    </row>
    <row r="11" spans="1:12" x14ac:dyDescent="0.25">
      <c r="F11" s="25" t="s">
        <v>18</v>
      </c>
      <c r="G11" s="25" t="s">
        <v>22</v>
      </c>
      <c r="H11" s="25" t="s">
        <v>34</v>
      </c>
      <c r="I11" s="11" t="str">
        <f t="shared" si="0"/>
        <v>ADEAlpha Widgets</v>
      </c>
      <c r="K11" s="3" t="s">
        <v>38</v>
      </c>
    </row>
    <row r="12" spans="1:12" x14ac:dyDescent="0.25">
      <c r="F12" s="25" t="s">
        <v>18</v>
      </c>
      <c r="G12" s="25" t="s">
        <v>27</v>
      </c>
      <c r="H12" s="25" t="s">
        <v>33</v>
      </c>
      <c r="I12" s="11" t="str">
        <f t="shared" si="0"/>
        <v>ADESunshine Supplies</v>
      </c>
    </row>
    <row r="13" spans="1:12" x14ac:dyDescent="0.25">
      <c r="F13" s="25" t="s">
        <v>19</v>
      </c>
      <c r="G13" s="25" t="s">
        <v>28</v>
      </c>
      <c r="H13" s="25" t="s">
        <v>29</v>
      </c>
      <c r="I13" s="11" t="str">
        <f t="shared" si="0"/>
        <v>PERWestern Tools</v>
      </c>
    </row>
    <row r="14" spans="1:12" x14ac:dyDescent="0.25">
      <c r="F14" s="25" t="s">
        <v>19</v>
      </c>
      <c r="G14" s="25" t="s">
        <v>26</v>
      </c>
      <c r="H14" s="25" t="s">
        <v>34</v>
      </c>
      <c r="I14" s="11" t="str">
        <f t="shared" si="0"/>
        <v>PERSmith's Hardware Outlet</v>
      </c>
    </row>
    <row r="15" spans="1:12" x14ac:dyDescent="0.25">
      <c r="F15" s="25" t="s">
        <v>20</v>
      </c>
      <c r="G15" s="25" t="s">
        <v>28</v>
      </c>
      <c r="H15" s="25" t="s">
        <v>33</v>
      </c>
      <c r="I15" s="11" t="str">
        <f t="shared" si="0"/>
        <v>DARWestern Tools</v>
      </c>
    </row>
    <row r="16" spans="1:12" x14ac:dyDescent="0.25">
      <c r="F16" s="25" t="s">
        <v>21</v>
      </c>
      <c r="G16" s="25" t="s">
        <v>25</v>
      </c>
      <c r="H16" s="25" t="s">
        <v>32</v>
      </c>
      <c r="I16" s="11" t="str">
        <f t="shared" si="0"/>
        <v>MELTotal Hardware Solutions</v>
      </c>
    </row>
    <row r="17" spans="1:10" x14ac:dyDescent="0.25">
      <c r="F17" s="25" t="s">
        <v>21</v>
      </c>
      <c r="G17" s="25" t="s">
        <v>24</v>
      </c>
      <c r="H17" s="25" t="s">
        <v>29</v>
      </c>
      <c r="I17" s="11" t="str">
        <f t="shared" si="0"/>
        <v>MELMitre 20</v>
      </c>
    </row>
    <row r="21" spans="1:10" ht="18.75" x14ac:dyDescent="0.3">
      <c r="A21" s="20" t="s">
        <v>37</v>
      </c>
    </row>
    <row r="23" spans="1:10" x14ac:dyDescent="0.25">
      <c r="A23" s="4" t="s">
        <v>12</v>
      </c>
      <c r="B23" s="4" t="s">
        <v>13</v>
      </c>
      <c r="C23" s="4" t="s">
        <v>14</v>
      </c>
      <c r="F23" s="24" t="s">
        <v>12</v>
      </c>
      <c r="G23" s="24" t="s">
        <v>13</v>
      </c>
      <c r="H23" s="18" t="s">
        <v>35</v>
      </c>
      <c r="I23" s="24" t="s">
        <v>14</v>
      </c>
    </row>
    <row r="24" spans="1:10" x14ac:dyDescent="0.25">
      <c r="A24" t="s">
        <v>16</v>
      </c>
      <c r="B24" t="s">
        <v>23</v>
      </c>
      <c r="C24" t="str">
        <f>IFERROR(VLOOKUP(A24&amp;B24,$H$24:$I$39,2,FALSE),"")</f>
        <v>Alpha Haulage</v>
      </c>
      <c r="F24" s="25" t="s">
        <v>15</v>
      </c>
      <c r="G24" s="25" t="s">
        <v>30</v>
      </c>
      <c r="H24" s="11" t="str">
        <f>F24&amp;G24</f>
        <v>BNEUltimate Widgets</v>
      </c>
      <c r="I24" s="25" t="s">
        <v>29</v>
      </c>
    </row>
    <row r="25" spans="1:10" x14ac:dyDescent="0.25">
      <c r="A25" t="s">
        <v>17</v>
      </c>
      <c r="B25" t="s">
        <v>30</v>
      </c>
      <c r="C25" t="str">
        <f>IFERROR(VLOOKUP(A25&amp;B25,$H$24:$I$39,2,FALSE),"")</f>
        <v/>
      </c>
      <c r="F25" s="25" t="s">
        <v>15</v>
      </c>
      <c r="G25" s="25" t="s">
        <v>23</v>
      </c>
      <c r="H25" s="11" t="str">
        <f t="shared" ref="H25:H39" si="1">F25&amp;G25</f>
        <v>BNEBest Hardware</v>
      </c>
      <c r="I25" s="25" t="s">
        <v>31</v>
      </c>
      <c r="J25" t="s">
        <v>36</v>
      </c>
    </row>
    <row r="26" spans="1:10" x14ac:dyDescent="0.25">
      <c r="A26" t="s">
        <v>19</v>
      </c>
      <c r="B26" t="s">
        <v>26</v>
      </c>
      <c r="C26" t="str">
        <f>IFERROR(VLOOKUP(A26&amp;B26,$H$24:$I$39,2,FALSE),"")</f>
        <v>URH</v>
      </c>
      <c r="F26" s="25" t="s">
        <v>15</v>
      </c>
      <c r="G26" s="25" t="s">
        <v>24</v>
      </c>
      <c r="H26" s="11" t="str">
        <f t="shared" si="1"/>
        <v>BNEMitre 20</v>
      </c>
      <c r="I26" s="25" t="s">
        <v>29</v>
      </c>
    </row>
    <row r="27" spans="1:10" x14ac:dyDescent="0.25">
      <c r="A27" t="s">
        <v>21</v>
      </c>
      <c r="B27" t="s">
        <v>24</v>
      </c>
      <c r="C27" t="str">
        <f t="shared" ref="C27:C28" si="2">IFERROR(VLOOKUP(A27&amp;B27,$H$24:$I$39,2,FALSE),"")</f>
        <v>Fox Road</v>
      </c>
      <c r="F27" s="25" t="s">
        <v>16</v>
      </c>
      <c r="G27" s="25" t="s">
        <v>23</v>
      </c>
      <c r="H27" s="11" t="str">
        <f t="shared" si="1"/>
        <v>SYDBest Hardware</v>
      </c>
      <c r="I27" s="25" t="s">
        <v>31</v>
      </c>
    </row>
    <row r="28" spans="1:10" x14ac:dyDescent="0.25">
      <c r="A28" t="s">
        <v>19</v>
      </c>
      <c r="B28" t="s">
        <v>28</v>
      </c>
      <c r="C28" t="str">
        <f t="shared" si="2"/>
        <v>Fox Road</v>
      </c>
      <c r="F28" s="25" t="s">
        <v>16</v>
      </c>
      <c r="G28" s="25" t="s">
        <v>24</v>
      </c>
      <c r="H28" s="11" t="str">
        <f t="shared" si="1"/>
        <v>SYDMitre 20</v>
      </c>
      <c r="I28" s="25" t="s">
        <v>29</v>
      </c>
    </row>
    <row r="29" spans="1:10" x14ac:dyDescent="0.25">
      <c r="F29" s="25" t="s">
        <v>16</v>
      </c>
      <c r="G29" s="25" t="s">
        <v>25</v>
      </c>
      <c r="H29" s="11" t="str">
        <f t="shared" si="1"/>
        <v>SYDTotal Hardware Solutions</v>
      </c>
      <c r="I29" s="25" t="s">
        <v>32</v>
      </c>
    </row>
    <row r="30" spans="1:10" x14ac:dyDescent="0.25">
      <c r="F30" s="25" t="s">
        <v>17</v>
      </c>
      <c r="G30" s="25" t="s">
        <v>25</v>
      </c>
      <c r="H30" s="11" t="str">
        <f t="shared" si="1"/>
        <v>CANTotal Hardware Solutions</v>
      </c>
      <c r="I30" s="25" t="s">
        <v>32</v>
      </c>
    </row>
    <row r="31" spans="1:10" x14ac:dyDescent="0.25">
      <c r="F31" s="25" t="s">
        <v>17</v>
      </c>
      <c r="G31" s="25" t="s">
        <v>23</v>
      </c>
      <c r="H31" s="11" t="str">
        <f t="shared" si="1"/>
        <v>CANBest Hardware</v>
      </c>
      <c r="I31" s="25" t="s">
        <v>31</v>
      </c>
    </row>
    <row r="32" spans="1:10" x14ac:dyDescent="0.25">
      <c r="F32" s="25" t="s">
        <v>18</v>
      </c>
      <c r="G32" s="25" t="s">
        <v>26</v>
      </c>
      <c r="H32" s="11" t="str">
        <f t="shared" si="1"/>
        <v>ADESmith's Hardware Outlet</v>
      </c>
      <c r="I32" s="25" t="s">
        <v>33</v>
      </c>
    </row>
    <row r="33" spans="6:9" x14ac:dyDescent="0.25">
      <c r="F33" s="25" t="s">
        <v>18</v>
      </c>
      <c r="G33" s="25" t="s">
        <v>22</v>
      </c>
      <c r="H33" s="11" t="str">
        <f t="shared" si="1"/>
        <v>ADEAlpha Widgets</v>
      </c>
      <c r="I33" s="25" t="s">
        <v>34</v>
      </c>
    </row>
    <row r="34" spans="6:9" x14ac:dyDescent="0.25">
      <c r="F34" s="25" t="s">
        <v>18</v>
      </c>
      <c r="G34" s="25" t="s">
        <v>27</v>
      </c>
      <c r="H34" s="11" t="str">
        <f t="shared" si="1"/>
        <v>ADESunshine Supplies</v>
      </c>
      <c r="I34" s="25" t="s">
        <v>33</v>
      </c>
    </row>
    <row r="35" spans="6:9" x14ac:dyDescent="0.25">
      <c r="F35" s="25" t="s">
        <v>19</v>
      </c>
      <c r="G35" s="25" t="s">
        <v>28</v>
      </c>
      <c r="H35" s="11" t="str">
        <f t="shared" si="1"/>
        <v>PERWestern Tools</v>
      </c>
      <c r="I35" s="25" t="s">
        <v>29</v>
      </c>
    </row>
    <row r="36" spans="6:9" x14ac:dyDescent="0.25">
      <c r="F36" s="25" t="s">
        <v>19</v>
      </c>
      <c r="G36" s="25" t="s">
        <v>26</v>
      </c>
      <c r="H36" s="11" t="str">
        <f t="shared" si="1"/>
        <v>PERSmith's Hardware Outlet</v>
      </c>
      <c r="I36" s="25" t="s">
        <v>34</v>
      </c>
    </row>
    <row r="37" spans="6:9" x14ac:dyDescent="0.25">
      <c r="F37" s="25" t="s">
        <v>20</v>
      </c>
      <c r="G37" s="25" t="s">
        <v>28</v>
      </c>
      <c r="H37" s="11" t="str">
        <f t="shared" si="1"/>
        <v>DARWestern Tools</v>
      </c>
      <c r="I37" s="25" t="s">
        <v>33</v>
      </c>
    </row>
    <row r="38" spans="6:9" x14ac:dyDescent="0.25">
      <c r="F38" s="25" t="s">
        <v>21</v>
      </c>
      <c r="G38" s="25" t="s">
        <v>25</v>
      </c>
      <c r="H38" s="11" t="str">
        <f t="shared" si="1"/>
        <v>MELTotal Hardware Solutions</v>
      </c>
      <c r="I38" s="25" t="s">
        <v>32</v>
      </c>
    </row>
    <row r="39" spans="6:9" x14ac:dyDescent="0.25">
      <c r="F39" s="25" t="s">
        <v>21</v>
      </c>
      <c r="G39" s="25" t="s">
        <v>24</v>
      </c>
      <c r="H39" s="11" t="str">
        <f t="shared" si="1"/>
        <v>MELMitre 20</v>
      </c>
      <c r="I39" s="25" t="s">
        <v>29</v>
      </c>
    </row>
  </sheetData>
  <dataValidations count="2">
    <dataValidation type="list" allowBlank="1" showInputMessage="1" showErrorMessage="1" sqref="A2:A7 A24:A28 A9">
      <formula1>$K$2:$K$8</formula1>
    </dataValidation>
    <dataValidation type="list" allowBlank="1" showInputMessage="1" showErrorMessage="1" sqref="B2:B7 B24:B28 B9">
      <formula1>$L$2:$L$9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TEXT</vt:lpstr>
      <vt:lpstr>VLOOKUP</vt:lpstr>
      <vt:lpstr>INDEX MATCH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pgt</cp:lastModifiedBy>
  <dcterms:created xsi:type="dcterms:W3CDTF">2019-04-24T01:38:55Z</dcterms:created>
  <dcterms:modified xsi:type="dcterms:W3CDTF">2019-04-26T07:45:19Z</dcterms:modified>
</cp:coreProperties>
</file>