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9"/>
  <workbookPr defaultThemeVersion="166925"/>
  <mc:AlternateContent xmlns:mc="http://schemas.openxmlformats.org/markup-compatibility/2006">
    <mc:Choice Requires="x15">
      <x15ac:absPath xmlns:x15ac="http://schemas.microsoft.com/office/spreadsheetml/2010/11/ac" url="https://365moth-my.sharepoint.com/personal/website_myonlinetraininghub_com/Documents/Blog Posts/Excel 2007 Database Functions/Video/"/>
    </mc:Choice>
  </mc:AlternateContent>
  <xr:revisionPtr revIDLastSave="303" documentId="8_{AB93C958-F93E-4061-81DC-216F26FE46D1}" xr6:coauthVersionLast="47" xr6:coauthVersionMax="47" xr10:uidLastSave="{6BA4ADA9-EF96-4A5F-93A1-4BDC6050CB99}"/>
  <bookViews>
    <workbookView xWindow="-120" yWindow="-120" windowWidth="29040" windowHeight="15840" activeTab="1" xr2:uid="{FBEE0547-C1DD-4B7A-A3EB-2BA1446463BC}"/>
  </bookViews>
  <sheets>
    <sheet name="Copyright" sheetId="5" r:id="rId1"/>
    <sheet name="Database Functions" sheetId="9" r:id="rId2"/>
    <sheet name="More Resources" sheetId="1" r:id="rId3"/>
  </sheets>
  <definedNames>
    <definedName name="_xlnm._FilterDatabase" localSheetId="1" hidden="1">'Database Functions'!$A$4:$E$70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9" l="1"/>
  <c r="G56" i="9"/>
  <c r="K47" i="9" l="1"/>
  <c r="J47" i="9"/>
  <c r="I47" i="9"/>
  <c r="H47" i="9"/>
  <c r="G47" i="9"/>
  <c r="G29" i="9" l="1"/>
  <c r="G20" i="9"/>
  <c r="G11" i="9"/>
  <c r="K11" i="9"/>
  <c r="J11" i="9"/>
  <c r="I11" i="9"/>
  <c r="H11" i="9"/>
  <c r="K38" i="9"/>
  <c r="J38" i="9"/>
  <c r="I38" i="9"/>
  <c r="H38" i="9"/>
  <c r="K29" i="9"/>
  <c r="J29" i="9"/>
  <c r="I29" i="9"/>
  <c r="H29" i="9"/>
  <c r="J20" i="9" l="1"/>
  <c r="I20" i="9"/>
  <c r="H20" i="9"/>
  <c r="K20" i="9"/>
</calcChain>
</file>

<file path=xl/sharedStrings.xml><?xml version="1.0" encoding="utf-8"?>
<sst xmlns="http://schemas.openxmlformats.org/spreadsheetml/2006/main" count="337" uniqueCount="165">
  <si>
    <t>More Resources</t>
  </si>
  <si>
    <t>Tutorials</t>
  </si>
  <si>
    <t>Excel Functions</t>
  </si>
  <si>
    <t>https://www.myonlinetraininghub.com/excel-functions</t>
  </si>
  <si>
    <t>Charting Blog Posts</t>
  </si>
  <si>
    <t>http://www.myonlinetraininghub.com/category/excel-charts</t>
  </si>
  <si>
    <t>Excel Dashboard Blog Posts</t>
  </si>
  <si>
    <t>http://www.myonlinetraininghub.com/category/excel-dashboard</t>
  </si>
  <si>
    <t>Webinars</t>
  </si>
  <si>
    <t>Excel Dashboards &amp; Power BI</t>
  </si>
  <si>
    <t>http://www.myonlinetraininghub.com/excel-webinars</t>
  </si>
  <si>
    <t>Courses</t>
  </si>
  <si>
    <t>Advanced Excel</t>
  </si>
  <si>
    <t>https://www.myonlinetraininghub.com/excel-expert-upgrade</t>
  </si>
  <si>
    <t>Advanced Excel Formulas</t>
  </si>
  <si>
    <t>https://www.myonlinetraininghub.com/advanced-excel-formulas-course</t>
  </si>
  <si>
    <t>Power Query</t>
  </si>
  <si>
    <t>https://www.myonlinetraininghub.com/excel-power-query-course</t>
  </si>
  <si>
    <t>PivotTable Quick Start</t>
  </si>
  <si>
    <t>https://www.myonlinetraininghub.com/excel-pivottable-course-quick-start</t>
  </si>
  <si>
    <t>Xtreme PivotTables</t>
  </si>
  <si>
    <t>https://www.myonlinetraininghub.com/excel-pivottable-course</t>
  </si>
  <si>
    <t>Power Pivot</t>
  </si>
  <si>
    <t>https://www.myonlinetraininghub.com/power-pivot-course</t>
  </si>
  <si>
    <t>Excel Dashboards</t>
  </si>
  <si>
    <t>http://www.myonlinetraininghub.com/excel-dashboard-course</t>
  </si>
  <si>
    <t>Power BI</t>
  </si>
  <si>
    <t>http://www.myonlinetraininghub.com/power-bi-course</t>
  </si>
  <si>
    <t>Excel for Decision Making Under Uncertainty</t>
  </si>
  <si>
    <t>https://www.myonlinetraininghub.com/excel-for-decision-making-course</t>
  </si>
  <si>
    <t>Excel for Finance Professionals</t>
  </si>
  <si>
    <t>https://www.myonlinetraininghub.com/excel-for-finance-course</t>
  </si>
  <si>
    <t>Excel Analysis ToolPak</t>
  </si>
  <si>
    <t>https://www.myonlinetraininghub.com/excel-analysis-toolpak-course</t>
  </si>
  <si>
    <t>Excel for Customer Service Professionals</t>
  </si>
  <si>
    <t>https://www.myonlinetraininghub.com/excel-for-customer-service-professionals</t>
  </si>
  <si>
    <t>Excel for Operations Management</t>
  </si>
  <si>
    <t>https://www.myonlinetraininghub.com/excel-operations-management-course</t>
  </si>
  <si>
    <t>Financial Modelling</t>
  </si>
  <si>
    <t>https://www.myonlinetraininghub.com/financial-modelling-course</t>
  </si>
  <si>
    <t>Support</t>
  </si>
  <si>
    <t>Excel Forum</t>
  </si>
  <si>
    <t>https://www.myonlinetraininghub.com/excel-forum</t>
  </si>
  <si>
    <t>Copyright Notice</t>
  </si>
  <si>
    <t xml:space="preserve"> </t>
  </si>
  <si>
    <t>Any uses of this workbook and/or data must include the above attribution.</t>
  </si>
  <si>
    <t>The content in this file was created by Mynda Treacy from My Online Training Hub.</t>
  </si>
  <si>
    <t>Individual users are permitted to recreate the examples for personal practice only.</t>
  </si>
  <si>
    <r>
      <t xml:space="preserve">Recreating the examples for training or demonstration to others is </t>
    </r>
    <r>
      <rPr>
        <b/>
        <sz val="14"/>
        <rFont val="Calibri"/>
        <family val="2"/>
        <scheme val="minor"/>
      </rPr>
      <t>not permitted</t>
    </r>
    <r>
      <rPr>
        <sz val="14"/>
        <rFont val="Calibri"/>
        <family val="2"/>
        <scheme val="minor"/>
      </rPr>
      <t>, unless written consent is granted by Mynda Treacy.</t>
    </r>
  </si>
  <si>
    <t>The workbook and any sheets within must be accompanied by the following copyright notice: My Online Training Hub ©.</t>
  </si>
  <si>
    <t>This sheet must remain in any file that uses this data and or these techniques.</t>
  </si>
  <si>
    <t>Database Functions</t>
  </si>
  <si>
    <t>DSUM</t>
  </si>
  <si>
    <t>DCOUNT</t>
  </si>
  <si>
    <t>DAVERAGE</t>
  </si>
  <si>
    <t>DMAX</t>
  </si>
  <si>
    <t>DMIN</t>
  </si>
  <si>
    <t>Type</t>
  </si>
  <si>
    <t>Date</t>
  </si>
  <si>
    <t>Name</t>
  </si>
  <si>
    <t>Amount</t>
  </si>
  <si>
    <t>Level 1</t>
  </si>
  <si>
    <t>Level 2</t>
  </si>
  <si>
    <t>Level 3</t>
  </si>
  <si>
    <t>Level 4</t>
  </si>
  <si>
    <t>Invoice</t>
  </si>
  <si>
    <t>Level 5</t>
  </si>
  <si>
    <t>595</t>
  </si>
  <si>
    <t>Poole</t>
  </si>
  <si>
    <t>Level 6</t>
  </si>
  <si>
    <t>600</t>
  </si>
  <si>
    <t>Davis</t>
  </si>
  <si>
    <t>Level 7</t>
  </si>
  <si>
    <t>602</t>
  </si>
  <si>
    <t>Crowther</t>
  </si>
  <si>
    <t>Level 8</t>
  </si>
  <si>
    <t>603</t>
  </si>
  <si>
    <t>Maze</t>
  </si>
  <si>
    <t>Level 9</t>
  </si>
  <si>
    <t>605</t>
  </si>
  <si>
    <t>Park</t>
  </si>
  <si>
    <t>606</t>
  </si>
  <si>
    <t>Waterson</t>
  </si>
  <si>
    <t>607</t>
  </si>
  <si>
    <t>Dune</t>
  </si>
  <si>
    <t>591</t>
  </si>
  <si>
    <t>Bryant</t>
  </si>
  <si>
    <t>596</t>
  </si>
  <si>
    <t>Carver</t>
  </si>
  <si>
    <t>592</t>
  </si>
  <si>
    <t>Blythe</t>
  </si>
  <si>
    <t>569</t>
  </si>
  <si>
    <t>Porter</t>
  </si>
  <si>
    <t>594</t>
  </si>
  <si>
    <t>Blair</t>
  </si>
  <si>
    <t>611</t>
  </si>
  <si>
    <t>Boyden</t>
  </si>
  <si>
    <t>614</t>
  </si>
  <si>
    <t>Hayden</t>
  </si>
  <si>
    <t>546</t>
  </si>
  <si>
    <t>Wilson</t>
  </si>
  <si>
    <t>610</t>
  </si>
  <si>
    <t>575</t>
  </si>
  <si>
    <t>Constable</t>
  </si>
  <si>
    <t>608</t>
  </si>
  <si>
    <t>616</t>
  </si>
  <si>
    <t>Stuart</t>
  </si>
  <si>
    <t>618</t>
  </si>
  <si>
    <t>621</t>
  </si>
  <si>
    <t>Polter</t>
  </si>
  <si>
    <t>617</t>
  </si>
  <si>
    <t>612</t>
  </si>
  <si>
    <t>630</t>
  </si>
  <si>
    <t>Atkins</t>
  </si>
  <si>
    <t>632</t>
  </si>
  <si>
    <t>Norris</t>
  </si>
  <si>
    <t>623</t>
  </si>
  <si>
    <t>Arthur</t>
  </si>
  <si>
    <t>627</t>
  </si>
  <si>
    <t>626</t>
  </si>
  <si>
    <t>625</t>
  </si>
  <si>
    <t>628</t>
  </si>
  <si>
    <t>Craig</t>
  </si>
  <si>
    <t>629</t>
  </si>
  <si>
    <t>586</t>
  </si>
  <si>
    <t>Howard</t>
  </si>
  <si>
    <t>631</t>
  </si>
  <si>
    <t>Soul</t>
  </si>
  <si>
    <t>Simpson</t>
  </si>
  <si>
    <t>653</t>
  </si>
  <si>
    <t>Roberts</t>
  </si>
  <si>
    <t>658</t>
  </si>
  <si>
    <t>Murray</t>
  </si>
  <si>
    <t>654</t>
  </si>
  <si>
    <t>Peterson</t>
  </si>
  <si>
    <t>646</t>
  </si>
  <si>
    <t>Barney</t>
  </si>
  <si>
    <t>657</t>
  </si>
  <si>
    <t>652</t>
  </si>
  <si>
    <t>648</t>
  </si>
  <si>
    <t>659</t>
  </si>
  <si>
    <t>636</t>
  </si>
  <si>
    <t>Martin</t>
  </si>
  <si>
    <t>642</t>
  </si>
  <si>
    <t>Carter</t>
  </si>
  <si>
    <t>643</t>
  </si>
  <si>
    <t>633</t>
  </si>
  <si>
    <t>Garrison</t>
  </si>
  <si>
    <t>635</t>
  </si>
  <si>
    <t>DGET</t>
  </si>
  <si>
    <t>Multiple AND Criteria</t>
  </si>
  <si>
    <t>&lt;=31/03/2021</t>
  </si>
  <si>
    <t>&gt;=01/01/2021</t>
  </si>
  <si>
    <t>&lt;&gt;Atkins</t>
  </si>
  <si>
    <t>Example 1</t>
  </si>
  <si>
    <t>Example 2</t>
  </si>
  <si>
    <t>Example 3</t>
  </si>
  <si>
    <t>Example 4</t>
  </si>
  <si>
    <t>Wildcards</t>
  </si>
  <si>
    <t>B*</t>
  </si>
  <si>
    <t>Example 5</t>
  </si>
  <si>
    <t>Multiple AND OR Criteria</t>
  </si>
  <si>
    <t>Example 6</t>
  </si>
  <si>
    <t>Multiple OR Criteria - Same Field</t>
  </si>
  <si>
    <t>Multiple OR Criteria - Different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</si>
</sst>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numFmt numFmtId="165" formatCode="_-* #,##0_-;\-* #,##0_-;_-* &quot;-&quot;??_-;_-@_-"/>
    <numFmt numFmtId="166" formatCode="d/mm/yyyy;@"/>
  </numFmts>
  <fonts count="14" x14ac:knownFonts="1">
    <font>
      <sz val="11"/>
      <color theme="1"/>
      <name val="Calibri"/>
      <family val="2"/>
      <scheme val="minor"/>
    </font>
    <font>
      <b/>
      <sz val="11"/>
      <color theme="1"/>
      <name val="Calibri"/>
      <family val="2"/>
      <scheme val="minor"/>
    </font>
    <font>
      <u/>
      <sz val="11"/>
      <color theme="10"/>
      <name val="Calibri"/>
      <family val="2"/>
      <scheme val="minor"/>
    </font>
    <font>
      <sz val="24"/>
      <color theme="0"/>
      <name val="Segoe UI Light"/>
      <family val="2"/>
    </font>
    <font>
      <sz val="24"/>
      <color theme="0"/>
      <name val="Segoe UI"/>
      <family val="2"/>
    </font>
    <font>
      <sz val="11"/>
      <color theme="1"/>
      <name val="Segoe UI"/>
      <family val="2"/>
    </font>
    <font>
      <sz val="20"/>
      <color theme="0"/>
      <name val="Segoe UI"/>
      <family val="2"/>
    </font>
    <font>
      <sz val="14"/>
      <name val="Calibri"/>
      <family val="2"/>
      <scheme val="minor"/>
    </font>
    <font>
      <b/>
      <sz val="14"/>
      <name val="Calibri"/>
      <family val="2"/>
      <scheme val="minor"/>
    </font>
    <font>
      <sz val="11"/>
      <color theme="1"/>
      <name val="Calibri"/>
      <family val="2"/>
      <scheme val="minor"/>
    </font>
    <font>
      <b/>
      <sz val="11"/>
      <color theme="0"/>
      <name val="Calibri"/>
      <family val="2"/>
      <scheme val="minor"/>
    </font>
    <font>
      <sz val="11"/>
      <color rgb="FF000000"/>
      <name val="Calibri"/>
      <family val="2"/>
      <scheme val="minor"/>
    </font>
    <font>
      <i/>
      <sz val="11"/>
      <color theme="1"/>
      <name val="Calibri"/>
      <family val="2"/>
      <scheme val="minor"/>
    </font>
    <font>
      <i/>
      <sz val="11"/>
      <color theme="4" tint="-0.499984740745262"/>
      <name val="Calibri"/>
      <family val="2"/>
      <scheme val="minor"/>
    </font>
  </fonts>
  <fills count="5">
    <fill>
      <patternFill patternType="none"/>
    </fill>
    <fill>
      <patternFill patternType="gray125"/>
    </fill>
    <fill>
      <patternFill patternType="solid">
        <fgColor theme="9" tint="-0.499984740745262"/>
        <bgColor indexed="64"/>
      </patternFill>
    </fill>
    <fill>
      <patternFill patternType="solid">
        <fgColor theme="4" tint="-0.249977111117893"/>
        <bgColor indexed="64"/>
      </patternFill>
    </fill>
    <fill>
      <patternFill patternType="solid">
        <fgColor theme="4" tint="0.59999389629810485"/>
        <bgColor indexed="64"/>
      </patternFill>
    </fill>
  </fills>
  <borders count="5">
    <border>
      <left/>
      <right/>
      <top/>
      <bottom/>
      <diagonal/>
    </border>
    <border>
      <left/>
      <right/>
      <top/>
      <bottom style="thin">
        <color indexed="64"/>
      </bottom>
      <diagonal/>
    </border>
    <border>
      <left style="thin">
        <color theme="0"/>
      </left>
      <right/>
      <top/>
      <bottom/>
      <diagonal/>
    </border>
    <border>
      <left/>
      <right/>
      <top style="thin">
        <color theme="0"/>
      </top>
      <bottom/>
      <diagonal/>
    </border>
    <border>
      <left style="thin">
        <color theme="0"/>
      </left>
      <right/>
      <top style="thin">
        <color theme="0"/>
      </top>
      <bottom/>
      <diagonal/>
    </border>
  </borders>
  <cellStyleXfs count="3">
    <xf numFmtId="0" fontId="0" fillId="0" borderId="0"/>
    <xf numFmtId="0" fontId="2" fillId="0" borderId="0" applyNumberFormat="0" applyFill="0" applyBorder="0" applyAlignment="0" applyProtection="0"/>
    <xf numFmtId="43" fontId="9" fillId="0" borderId="0" applyFont="0" applyFill="0" applyBorder="0" applyAlignment="0" applyProtection="0"/>
  </cellStyleXfs>
  <cellXfs count="35">
    <xf numFmtId="0" fontId="0" fillId="0" borderId="0" xfId="0"/>
    <xf numFmtId="0" fontId="1" fillId="0" borderId="0" xfId="0" applyFont="1"/>
    <xf numFmtId="164" fontId="0" fillId="0" borderId="0" xfId="0" applyNumberFormat="1" applyAlignment="1">
      <alignment horizontal="left" indent="1"/>
    </xf>
    <xf numFmtId="0" fontId="2" fillId="0" borderId="0" xfId="1"/>
    <xf numFmtId="0" fontId="5" fillId="0" borderId="0" xfId="0" applyFont="1"/>
    <xf numFmtId="0" fontId="7" fillId="0" borderId="0" xfId="0" applyFont="1"/>
    <xf numFmtId="0" fontId="7" fillId="0" borderId="0" xfId="0" applyFont="1" applyAlignment="1">
      <alignment vertical="center"/>
    </xf>
    <xf numFmtId="0" fontId="6" fillId="2" borderId="0" xfId="0" applyFont="1" applyFill="1" applyAlignment="1">
      <alignment vertical="center"/>
    </xf>
    <xf numFmtId="0" fontId="3" fillId="2" borderId="0" xfId="0" applyFont="1" applyFill="1" applyAlignment="1">
      <alignment vertical="center"/>
    </xf>
    <xf numFmtId="0" fontId="0" fillId="2" borderId="0" xfId="0" applyFill="1"/>
    <xf numFmtId="0" fontId="4" fillId="2" borderId="0" xfId="0" applyFont="1" applyFill="1" applyAlignment="1">
      <alignment vertical="center"/>
    </xf>
    <xf numFmtId="0" fontId="0" fillId="0" borderId="0" xfId="0" applyAlignment="1">
      <alignment horizontal="center"/>
    </xf>
    <xf numFmtId="0" fontId="10" fillId="3" borderId="0" xfId="0" applyFont="1" applyFill="1" applyAlignment="1">
      <alignment horizontal="centerContinuous"/>
    </xf>
    <xf numFmtId="0" fontId="1" fillId="0" borderId="1" xfId="0" applyFont="1" applyBorder="1" applyAlignment="1">
      <alignment horizontal="center"/>
    </xf>
    <xf numFmtId="0" fontId="0" fillId="4" borderId="1" xfId="0" applyFill="1" applyBorder="1" applyAlignment="1">
      <alignment horizontal="center"/>
    </xf>
    <xf numFmtId="0" fontId="0" fillId="4" borderId="0" xfId="0" applyFill="1"/>
    <xf numFmtId="0" fontId="0" fillId="4" borderId="0" xfId="0" applyFill="1" applyAlignment="1">
      <alignment horizontal="center"/>
    </xf>
    <xf numFmtId="165" fontId="0" fillId="0" borderId="0" xfId="2" applyNumberFormat="1" applyFont="1"/>
    <xf numFmtId="49" fontId="11" fillId="0" borderId="0" xfId="0" applyNumberFormat="1" applyFont="1" applyFill="1" applyBorder="1"/>
    <xf numFmtId="166" fontId="11" fillId="0" borderId="2" xfId="0" applyNumberFormat="1" applyFont="1" applyFill="1" applyBorder="1"/>
    <xf numFmtId="49" fontId="11" fillId="0" borderId="2" xfId="0" applyNumberFormat="1" applyFont="1" applyFill="1" applyBorder="1" applyAlignment="1">
      <alignment horizontal="center"/>
    </xf>
    <xf numFmtId="49" fontId="11" fillId="0" borderId="2" xfId="0" applyNumberFormat="1" applyFont="1" applyFill="1" applyBorder="1"/>
    <xf numFmtId="39" fontId="11" fillId="0" borderId="2" xfId="0" applyNumberFormat="1" applyFont="1" applyFill="1" applyBorder="1"/>
    <xf numFmtId="49" fontId="11" fillId="0" borderId="3" xfId="0" applyNumberFormat="1" applyFont="1" applyFill="1" applyBorder="1"/>
    <xf numFmtId="166" fontId="11" fillId="0" borderId="4" xfId="0" applyNumberFormat="1" applyFont="1" applyFill="1" applyBorder="1"/>
    <xf numFmtId="49" fontId="11" fillId="0" borderId="4" xfId="0" applyNumberFormat="1" applyFont="1" applyFill="1" applyBorder="1" applyAlignment="1">
      <alignment horizontal="center"/>
    </xf>
    <xf numFmtId="49" fontId="11" fillId="0" borderId="4" xfId="0" applyNumberFormat="1" applyFont="1" applyFill="1" applyBorder="1"/>
    <xf numFmtId="39" fontId="11" fillId="0" borderId="4" xfId="0" applyNumberFormat="1" applyFont="1" applyFill="1" applyBorder="1"/>
    <xf numFmtId="49" fontId="10" fillId="0" borderId="0" xfId="0" applyNumberFormat="1" applyFont="1" applyFill="1" applyBorder="1" applyAlignment="1">
      <alignment horizontal="left"/>
    </xf>
    <xf numFmtId="166" fontId="10" fillId="0" borderId="0" xfId="0" applyNumberFormat="1" applyFont="1" applyFill="1" applyBorder="1" applyAlignment="1">
      <alignment horizontal="left"/>
    </xf>
    <xf numFmtId="0" fontId="1" fillId="0" borderId="1" xfId="0" applyFont="1" applyFill="1" applyBorder="1" applyAlignment="1">
      <alignment horizontal="center"/>
    </xf>
    <xf numFmtId="0" fontId="12" fillId="0" borderId="0" xfId="0" applyFont="1"/>
    <xf numFmtId="0" fontId="13" fillId="0" borderId="0" xfId="0" applyFont="1"/>
    <xf numFmtId="43" fontId="0" fillId="0" borderId="0" xfId="0" applyNumberFormat="1"/>
    <xf numFmtId="0" fontId="0" fillId="0" borderId="0" xfId="0" applyAlignment="1">
      <alignment horizontal="right"/>
    </xf>
  </cellXfs>
  <cellStyles count="3">
    <cellStyle name="Comma" xfId="2" builtinId="3"/>
    <cellStyle name="Hyperlink" xfId="1" builtinId="8"/>
    <cellStyle name="Normal" xfId="0" builtinId="0"/>
  </cellStyles>
  <dxfs count="7">
    <dxf>
      <font>
        <b val="0"/>
        <i val="0"/>
        <strike val="0"/>
        <condense val="0"/>
        <extend val="0"/>
        <outline val="0"/>
        <shadow val="0"/>
        <u val="none"/>
        <vertAlign val="baseline"/>
        <sz val="11"/>
        <color rgb="FF000000"/>
        <name val="Calibri"/>
        <family val="2"/>
        <scheme val="minor"/>
      </font>
      <numFmt numFmtId="7" formatCode="#,##0.00;\-#,##0.00"/>
      <fill>
        <patternFill patternType="none">
          <fgColor indexed="64"/>
          <bgColor indexed="65"/>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rgb="FF000000"/>
        <name val="Calibri"/>
        <family val="2"/>
        <scheme val="minor"/>
      </font>
      <numFmt numFmtId="30" formatCode="@"/>
      <fill>
        <patternFill patternType="none">
          <fgColor indexed="64"/>
          <bgColor indexed="65"/>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rgb="FF000000"/>
        <name val="Calibri"/>
        <family val="2"/>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rgb="FF000000"/>
        <name val="Calibri"/>
        <family val="2"/>
        <scheme val="minor"/>
      </font>
      <numFmt numFmtId="166" formatCode="d/mm/yyyy;@"/>
      <fill>
        <patternFill patternType="none">
          <fgColor indexed="64"/>
          <bgColor indexed="65"/>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rgb="FF000000"/>
        <name val="Calibri"/>
        <family val="2"/>
        <scheme val="minor"/>
      </font>
      <numFmt numFmtId="30" formatCode="@"/>
      <fill>
        <patternFill patternType="none">
          <fgColor indexed="64"/>
          <bgColor indexed="65"/>
        </patternFill>
      </fill>
      <border diagonalUp="0" diagonalDown="0" outline="0">
        <left/>
        <right/>
        <top style="thin">
          <color theme="0"/>
        </top>
        <bottom/>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dxf>
    <dxf>
      <font>
        <b/>
        <i val="0"/>
        <strike val="0"/>
        <condense val="0"/>
        <extend val="0"/>
        <outline val="0"/>
        <shadow val="0"/>
        <u val="none"/>
        <vertAlign val="baseline"/>
        <sz val="11"/>
        <color theme="0"/>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yonlinetraininghub.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svg"/><Relationship Id="rId2" Type="http://schemas.openxmlformats.org/officeDocument/2006/relationships/hyperlink" Target="https://www.myonlinetraininghub.com/easy-excel-database-functions"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s://youtu.be/rbDHQm6CDRc?rel=0" TargetMode="External"/><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onlinetraininghub.com/"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361950</xdr:colOff>
      <xdr:row>0</xdr:row>
      <xdr:rowOff>66675</xdr:rowOff>
    </xdr:from>
    <xdr:to>
      <xdr:col>16</xdr:col>
      <xdr:colOff>544231</xdr:colOff>
      <xdr:row>0</xdr:row>
      <xdr:rowOff>600291</xdr:rowOff>
    </xdr:to>
    <xdr:pic>
      <xdr:nvPicPr>
        <xdr:cNvPr id="2" name="Picture 1">
          <a:hlinkClick xmlns:r="http://schemas.openxmlformats.org/officeDocument/2006/relationships" r:id="rId1"/>
          <a:extLst>
            <a:ext uri="{FF2B5EF4-FFF2-40B4-BE49-F238E27FC236}">
              <a16:creationId xmlns:a16="http://schemas.microsoft.com/office/drawing/2014/main" id="{F4181E66-71EF-4EA5-8907-B564544741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81800" y="66675"/>
          <a:ext cx="3230281" cy="533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76200</xdr:colOff>
      <xdr:row>0</xdr:row>
      <xdr:rowOff>47625</xdr:rowOff>
    </xdr:from>
    <xdr:to>
      <xdr:col>13</xdr:col>
      <xdr:colOff>715681</xdr:colOff>
      <xdr:row>0</xdr:row>
      <xdr:rowOff>581241</xdr:rowOff>
    </xdr:to>
    <xdr:pic>
      <xdr:nvPicPr>
        <xdr:cNvPr id="14" name="Picture 13">
          <a:extLst>
            <a:ext uri="{FF2B5EF4-FFF2-40B4-BE49-F238E27FC236}">
              <a16:creationId xmlns:a16="http://schemas.microsoft.com/office/drawing/2014/main" id="{1B25C6C5-D4A0-44E2-A44D-72433CEF55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4550" y="47625"/>
          <a:ext cx="3230281" cy="533616"/>
        </a:xfrm>
        <a:prstGeom prst="rect">
          <a:avLst/>
        </a:prstGeom>
      </xdr:spPr>
    </xdr:pic>
    <xdr:clientData/>
  </xdr:twoCellAnchor>
  <xdr:twoCellAnchor editAs="oneCell">
    <xdr:from>
      <xdr:col>4</xdr:col>
      <xdr:colOff>504825</xdr:colOff>
      <xdr:row>0</xdr:row>
      <xdr:rowOff>161925</xdr:rowOff>
    </xdr:from>
    <xdr:to>
      <xdr:col>6</xdr:col>
      <xdr:colOff>190500</xdr:colOff>
      <xdr:row>0</xdr:row>
      <xdr:rowOff>457200</xdr:rowOff>
    </xdr:to>
    <xdr:grpSp>
      <xdr:nvGrpSpPr>
        <xdr:cNvPr id="15" name="Group 14">
          <a:hlinkClick xmlns:r="http://schemas.openxmlformats.org/officeDocument/2006/relationships" r:id="rId2"/>
          <a:extLst>
            <a:ext uri="{FF2B5EF4-FFF2-40B4-BE49-F238E27FC236}">
              <a16:creationId xmlns:a16="http://schemas.microsoft.com/office/drawing/2014/main" id="{2E784FB7-BEF5-4829-9F41-96CE293C8744}"/>
            </a:ext>
          </a:extLst>
        </xdr:cNvPr>
        <xdr:cNvGrpSpPr/>
      </xdr:nvGrpSpPr>
      <xdr:grpSpPr>
        <a:xfrm>
          <a:off x="3514725" y="161925"/>
          <a:ext cx="1162050" cy="295275"/>
          <a:chOff x="4486275" y="142875"/>
          <a:chExt cx="1162050" cy="295275"/>
        </a:xfrm>
      </xdr:grpSpPr>
      <xdr:sp macro="" textlink="">
        <xdr:nvSpPr>
          <xdr:cNvPr id="16" name="Rectangle: Rounded Corners 15">
            <a:extLst>
              <a:ext uri="{FF2B5EF4-FFF2-40B4-BE49-F238E27FC236}">
                <a16:creationId xmlns:a16="http://schemas.microsoft.com/office/drawing/2014/main" id="{CBF919E5-EEB4-4CED-A89D-27EFDE1DD676}"/>
              </a:ext>
            </a:extLst>
          </xdr:cNvPr>
          <xdr:cNvSpPr/>
        </xdr:nvSpPr>
        <xdr:spPr>
          <a:xfrm>
            <a:off x="4486275" y="142875"/>
            <a:ext cx="1162050"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read tutorial</a:t>
            </a:r>
          </a:p>
        </xdr:txBody>
      </xdr:sp>
      <xdr:pic>
        <xdr:nvPicPr>
          <xdr:cNvPr id="17" name="Graphic 16" descr="Document">
            <a:extLst>
              <a:ext uri="{FF2B5EF4-FFF2-40B4-BE49-F238E27FC236}">
                <a16:creationId xmlns:a16="http://schemas.microsoft.com/office/drawing/2014/main" id="{2FF6E709-0210-4E00-AE2D-D26678FA55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91149" y="171449"/>
            <a:ext cx="238126" cy="238126"/>
          </a:xfrm>
          <a:prstGeom prst="rect">
            <a:avLst/>
          </a:prstGeom>
        </xdr:spPr>
      </xdr:pic>
    </xdr:grpSp>
    <xdr:clientData/>
  </xdr:twoCellAnchor>
  <xdr:twoCellAnchor editAs="oneCell">
    <xdr:from>
      <xdr:col>6</xdr:col>
      <xdr:colOff>619124</xdr:colOff>
      <xdr:row>0</xdr:row>
      <xdr:rowOff>161925</xdr:rowOff>
    </xdr:from>
    <xdr:to>
      <xdr:col>8</xdr:col>
      <xdr:colOff>447674</xdr:colOff>
      <xdr:row>0</xdr:row>
      <xdr:rowOff>457200</xdr:rowOff>
    </xdr:to>
    <xdr:grpSp>
      <xdr:nvGrpSpPr>
        <xdr:cNvPr id="18" name="Group 17">
          <a:hlinkClick xmlns:r="http://schemas.openxmlformats.org/officeDocument/2006/relationships" r:id="rId5"/>
          <a:extLst>
            <a:ext uri="{FF2B5EF4-FFF2-40B4-BE49-F238E27FC236}">
              <a16:creationId xmlns:a16="http://schemas.microsoft.com/office/drawing/2014/main" id="{703E417F-859A-472D-8EF5-E48B84470595}"/>
            </a:ext>
          </a:extLst>
        </xdr:cNvPr>
        <xdr:cNvGrpSpPr/>
      </xdr:nvGrpSpPr>
      <xdr:grpSpPr>
        <a:xfrm>
          <a:off x="5105399" y="161925"/>
          <a:ext cx="1362075" cy="295275"/>
          <a:chOff x="5400674" y="152400"/>
          <a:chExt cx="1362075" cy="295275"/>
        </a:xfrm>
      </xdr:grpSpPr>
      <xdr:sp macro="" textlink="">
        <xdr:nvSpPr>
          <xdr:cNvPr id="19" name="Rectangle: Rounded Corners 18">
            <a:extLst>
              <a:ext uri="{FF2B5EF4-FFF2-40B4-BE49-F238E27FC236}">
                <a16:creationId xmlns:a16="http://schemas.microsoft.com/office/drawing/2014/main" id="{07015FAB-AD91-426A-BCFF-3129EB43AA3B}"/>
              </a:ext>
            </a:extLst>
          </xdr:cNvPr>
          <xdr:cNvSpPr/>
        </xdr:nvSpPr>
        <xdr:spPr>
          <a:xfrm>
            <a:off x="5400674" y="152400"/>
            <a:ext cx="1362075"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watch tutorial</a:t>
            </a:r>
          </a:p>
        </xdr:txBody>
      </xdr:sp>
      <xdr:grpSp>
        <xdr:nvGrpSpPr>
          <xdr:cNvPr id="20" name="Group 19">
            <a:extLst>
              <a:ext uri="{FF2B5EF4-FFF2-40B4-BE49-F238E27FC236}">
                <a16:creationId xmlns:a16="http://schemas.microsoft.com/office/drawing/2014/main" id="{C170FD2A-C905-4374-B4B8-FFC1C412AA0E}"/>
              </a:ext>
            </a:extLst>
          </xdr:cNvPr>
          <xdr:cNvGrpSpPr/>
        </xdr:nvGrpSpPr>
        <xdr:grpSpPr>
          <a:xfrm>
            <a:off x="6419850" y="200025"/>
            <a:ext cx="280427" cy="200025"/>
            <a:chOff x="5495924" y="2943225"/>
            <a:chExt cx="1362075" cy="971550"/>
          </a:xfrm>
        </xdr:grpSpPr>
        <xdr:sp macro="" textlink="">
          <xdr:nvSpPr>
            <xdr:cNvPr id="21" name="Rectangle: Rounded Corners 20">
              <a:extLst>
                <a:ext uri="{FF2B5EF4-FFF2-40B4-BE49-F238E27FC236}">
                  <a16:creationId xmlns:a16="http://schemas.microsoft.com/office/drawing/2014/main" id="{27BF8365-863E-45C3-9AD8-54813D948064}"/>
                </a:ext>
              </a:extLst>
            </xdr:cNvPr>
            <xdr:cNvSpPr/>
          </xdr:nvSpPr>
          <xdr:spPr>
            <a:xfrm>
              <a:off x="5495924" y="2943225"/>
              <a:ext cx="1362075" cy="971550"/>
            </a:xfrm>
            <a:prstGeom prst="roundRect">
              <a:avLst>
                <a:gd name="adj" fmla="val 23738"/>
              </a:avLst>
            </a:prstGeom>
            <a:solidFill>
              <a:srgbClr val="FF0000">
                <a:alpha val="6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2" name="Isosceles Triangle 21">
              <a:extLst>
                <a:ext uri="{FF2B5EF4-FFF2-40B4-BE49-F238E27FC236}">
                  <a16:creationId xmlns:a16="http://schemas.microsoft.com/office/drawing/2014/main" id="{5E99CC28-632A-4306-8B0B-B5B29009D3B3}"/>
                </a:ext>
              </a:extLst>
            </xdr:cNvPr>
            <xdr:cNvSpPr/>
          </xdr:nvSpPr>
          <xdr:spPr>
            <a:xfrm rot="5400000">
              <a:off x="5960961" y="3267000"/>
              <a:ext cx="432000" cy="32400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grpSp>
    <xdr:clientData/>
  </xdr:twoCellAnchor>
  <xdr:twoCellAnchor>
    <xdr:from>
      <xdr:col>5</xdr:col>
      <xdr:colOff>447676</xdr:colOff>
      <xdr:row>56</xdr:row>
      <xdr:rowOff>152400</xdr:rowOff>
    </xdr:from>
    <xdr:to>
      <xdr:col>9</xdr:col>
      <xdr:colOff>85725</xdr:colOff>
      <xdr:row>59</xdr:row>
      <xdr:rowOff>95250</xdr:rowOff>
    </xdr:to>
    <xdr:sp macro="" textlink="">
      <xdr:nvSpPr>
        <xdr:cNvPr id="31" name="Speech Bubble: Rectangle 30">
          <a:extLst>
            <a:ext uri="{FF2B5EF4-FFF2-40B4-BE49-F238E27FC236}">
              <a16:creationId xmlns:a16="http://schemas.microsoft.com/office/drawing/2014/main" id="{B416498D-F74B-4C10-AA48-E6C334C5E861}"/>
            </a:ext>
          </a:extLst>
        </xdr:cNvPr>
        <xdr:cNvSpPr/>
      </xdr:nvSpPr>
      <xdr:spPr>
        <a:xfrm>
          <a:off x="4152901" y="11249025"/>
          <a:ext cx="2447924" cy="514350"/>
        </a:xfrm>
        <a:prstGeom prst="wedgeRectCallout">
          <a:avLst>
            <a:gd name="adj1" fmla="val -22738"/>
            <a:gd name="adj2" fmla="val -61294"/>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lang="en-AU" sz="1100"/>
            <a:t>Note: DGET will return an error if there are two or more matching results.</a:t>
          </a:r>
        </a:p>
      </xdr:txBody>
    </xdr:sp>
    <xdr:clientData/>
  </xdr:twoCellAnchor>
  <xdr:twoCellAnchor>
    <xdr:from>
      <xdr:col>11</xdr:col>
      <xdr:colOff>323850</xdr:colOff>
      <xdr:row>30</xdr:row>
      <xdr:rowOff>180974</xdr:rowOff>
    </xdr:from>
    <xdr:to>
      <xdr:col>16</xdr:col>
      <xdr:colOff>295274</xdr:colOff>
      <xdr:row>37</xdr:row>
      <xdr:rowOff>161925</xdr:rowOff>
    </xdr:to>
    <xdr:grpSp>
      <xdr:nvGrpSpPr>
        <xdr:cNvPr id="4" name="Group 3">
          <a:extLst>
            <a:ext uri="{FF2B5EF4-FFF2-40B4-BE49-F238E27FC236}">
              <a16:creationId xmlns:a16="http://schemas.microsoft.com/office/drawing/2014/main" id="{346ECCFD-F31C-4960-BFAA-3E8B9FA56BA1}"/>
            </a:ext>
          </a:extLst>
        </xdr:cNvPr>
        <xdr:cNvGrpSpPr/>
      </xdr:nvGrpSpPr>
      <xdr:grpSpPr>
        <a:xfrm>
          <a:off x="8401050" y="6324599"/>
          <a:ext cx="3162299" cy="1314451"/>
          <a:chOff x="8401050" y="6353174"/>
          <a:chExt cx="3162299" cy="1314451"/>
        </a:xfrm>
      </xdr:grpSpPr>
      <xdr:sp macro="" textlink="">
        <xdr:nvSpPr>
          <xdr:cNvPr id="12" name="Speech Bubble: Rectangle 11">
            <a:extLst>
              <a:ext uri="{FF2B5EF4-FFF2-40B4-BE49-F238E27FC236}">
                <a16:creationId xmlns:a16="http://schemas.microsoft.com/office/drawing/2014/main" id="{54B7F194-A428-41C6-95FA-C0589F7C3647}"/>
              </a:ext>
            </a:extLst>
          </xdr:cNvPr>
          <xdr:cNvSpPr/>
        </xdr:nvSpPr>
        <xdr:spPr>
          <a:xfrm>
            <a:off x="8401050" y="6353174"/>
            <a:ext cx="3162299" cy="1314451"/>
          </a:xfrm>
          <a:prstGeom prst="wedgeRectCallout">
            <a:avLst>
              <a:gd name="adj1" fmla="val -54143"/>
              <a:gd name="adj2" fmla="val -21881"/>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lang="en-AU" sz="1100"/>
              <a:t>    This criteria will aggregate all data which is level 1, including</a:t>
            </a:r>
            <a:r>
              <a:rPr lang="en-AU" sz="1100" baseline="0"/>
              <a:t> level 1 for Atkins (because the name field is blank on the first criteria row), plus all other levels except those that are for Atkins (because the Type field is blank on the second criteria row). </a:t>
            </a:r>
            <a:r>
              <a:rPr lang="en-AU" sz="1100" b="1" baseline="0">
                <a:solidFill>
                  <a:srgbClr val="FFC000"/>
                </a:solidFill>
              </a:rPr>
              <a:t>Caution:</a:t>
            </a:r>
            <a:r>
              <a:rPr lang="en-AU" sz="1100" baseline="0"/>
              <a:t> it will double count Level 1 &lt;&gt; Atkins and this is probably not what you want.</a:t>
            </a:r>
            <a:endParaRPr lang="en-AU" sz="1100"/>
          </a:p>
        </xdr:txBody>
      </xdr:sp>
      <xdr:pic>
        <xdr:nvPicPr>
          <xdr:cNvPr id="3" name="Graphic 2" descr="Warning with solid fill">
            <a:extLst>
              <a:ext uri="{FF2B5EF4-FFF2-40B4-BE49-F238E27FC236}">
                <a16:creationId xmlns:a16="http://schemas.microsoft.com/office/drawing/2014/main" id="{A0856857-3E62-4F61-BC2C-6AA05084E02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8439151" y="6391274"/>
            <a:ext cx="180000" cy="1800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3933825</xdr:colOff>
      <xdr:row>0</xdr:row>
      <xdr:rowOff>57150</xdr:rowOff>
    </xdr:from>
    <xdr:ext cx="3230281" cy="533616"/>
    <xdr:pic>
      <xdr:nvPicPr>
        <xdr:cNvPr id="2" name="Picture 1">
          <a:hlinkClick xmlns:r="http://schemas.openxmlformats.org/officeDocument/2006/relationships" r:id="rId1"/>
          <a:extLst>
            <a:ext uri="{FF2B5EF4-FFF2-40B4-BE49-F238E27FC236}">
              <a16:creationId xmlns:a16="http://schemas.microsoft.com/office/drawing/2014/main" id="{FEC866E5-B64D-4628-AEE5-11DA8E16AD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6625" y="57150"/>
          <a:ext cx="3230281" cy="53361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CD780E-DFC3-4E3D-B6BA-BB6C5C9C8990}" name="DataTable" displayName="DataTable" ref="A4:E70" totalsRowShown="0" headerRowDxfId="6" dataDxfId="5">
  <autoFilter ref="A4:E70" xr:uid="{74CD780E-DFC3-4E3D-B6BA-BB6C5C9C8990}"/>
  <tableColumns count="5">
    <tableColumn id="1" xr3:uid="{654BC559-E28A-431E-8540-02C41496A858}" name="Type" dataDxfId="4"/>
    <tableColumn id="2" xr3:uid="{D62C061E-CC2F-4AF4-8D30-9631AC63505B}" name="Date" dataDxfId="3"/>
    <tableColumn id="3" xr3:uid="{669936A0-B156-4EF4-8F76-823F61CE5531}" name="Invoice" dataDxfId="2"/>
    <tableColumn id="4" xr3:uid="{E85577CE-4370-4323-BDA0-5DED6BC6844E}" name="Name" dataDxfId="1"/>
    <tableColumn id="5" xr3:uid="{48FF9CB8-4CA7-40B7-AC2D-EF2235940432}" name="Amoun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myonlinetraininghub.com/power-bi-course" TargetMode="External"/><Relationship Id="rId7" Type="http://schemas.openxmlformats.org/officeDocument/2006/relationships/drawing" Target="../drawings/drawing3.xml"/><Relationship Id="rId2" Type="http://schemas.openxmlformats.org/officeDocument/2006/relationships/hyperlink" Target="http://www.myonlinetraininghub.com/category/excel-dashboard" TargetMode="External"/><Relationship Id="rId1" Type="http://schemas.openxmlformats.org/officeDocument/2006/relationships/hyperlink" Target="http://www.myonlinetraininghub.com/category/excel-charts" TargetMode="External"/><Relationship Id="rId6" Type="http://schemas.openxmlformats.org/officeDocument/2006/relationships/hyperlink" Target="http://www.myonlinetraininghub.com/excel-dashboard-course" TargetMode="External"/><Relationship Id="rId5" Type="http://schemas.openxmlformats.org/officeDocument/2006/relationships/hyperlink" Target="https://www.myonlinetraininghub.com/excel-forum" TargetMode="External"/><Relationship Id="rId4" Type="http://schemas.openxmlformats.org/officeDocument/2006/relationships/hyperlink" Target="http://www.myonlinetraininghub.com/excel-webin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A8689-294F-425B-92D5-0A64A793B10E}">
  <dimension ref="A1:Q11"/>
  <sheetViews>
    <sheetView showGridLines="0" workbookViewId="0">
      <selection activeCell="B1" sqref="B1"/>
    </sheetView>
  </sheetViews>
  <sheetFormatPr defaultRowHeight="15" x14ac:dyDescent="0.25"/>
  <cols>
    <col min="1" max="1" width="4.85546875" customWidth="1"/>
  </cols>
  <sheetData>
    <row r="1" spans="1:17" ht="52.5" customHeight="1" x14ac:dyDescent="0.25">
      <c r="A1" s="8"/>
      <c r="B1" s="8" t="s">
        <v>43</v>
      </c>
      <c r="C1" s="7"/>
      <c r="D1" s="7"/>
      <c r="E1" s="7"/>
      <c r="F1" s="7"/>
      <c r="G1" s="7"/>
      <c r="H1" s="7"/>
      <c r="I1" s="7"/>
      <c r="J1" s="7"/>
      <c r="K1" s="7"/>
      <c r="L1" s="7"/>
      <c r="M1" s="7"/>
      <c r="N1" s="7"/>
      <c r="O1" s="7"/>
      <c r="P1" s="7"/>
      <c r="Q1" s="7"/>
    </row>
    <row r="3" spans="1:17" ht="18.75" x14ac:dyDescent="0.3">
      <c r="B3" s="5" t="s">
        <v>44</v>
      </c>
    </row>
    <row r="4" spans="1:17" ht="18.75" x14ac:dyDescent="0.25">
      <c r="B4" s="6" t="s">
        <v>46</v>
      </c>
    </row>
    <row r="5" spans="1:17" ht="18.75" x14ac:dyDescent="0.25">
      <c r="B5" s="6" t="s">
        <v>47</v>
      </c>
    </row>
    <row r="6" spans="1:17" ht="18.75" x14ac:dyDescent="0.25">
      <c r="B6" s="6" t="s">
        <v>48</v>
      </c>
    </row>
    <row r="7" spans="1:17" ht="18.75" x14ac:dyDescent="0.25">
      <c r="B7" s="6"/>
    </row>
    <row r="8" spans="1:17" ht="18.75" x14ac:dyDescent="0.25">
      <c r="B8" s="6" t="s">
        <v>49</v>
      </c>
    </row>
    <row r="10" spans="1:17" ht="18.75" x14ac:dyDescent="0.25">
      <c r="B10" s="6" t="s">
        <v>50</v>
      </c>
    </row>
    <row r="11" spans="1:17" ht="18.75" x14ac:dyDescent="0.25">
      <c r="B11" s="6" t="s">
        <v>45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A36C0-75A9-469E-8521-64F2BE7DAC4D}">
  <dimension ref="A1:N74"/>
  <sheetViews>
    <sheetView tabSelected="1" workbookViewId="0">
      <selection activeCell="J78" sqref="J78"/>
    </sheetView>
  </sheetViews>
  <sheetFormatPr defaultRowHeight="15" x14ac:dyDescent="0.25"/>
  <cols>
    <col min="1" max="1" width="9.42578125" bestFit="1" customWidth="1"/>
    <col min="2" max="2" width="12.7109375" bestFit="1" customWidth="1"/>
    <col min="3" max="3" width="12.7109375" style="11" bestFit="1" customWidth="1"/>
    <col min="4" max="4" width="10.28515625" bestFit="1" customWidth="1"/>
    <col min="5" max="5" width="13.28515625" bestFit="1" customWidth="1"/>
    <col min="6" max="6" width="8.85546875" customWidth="1"/>
    <col min="7" max="7" width="10.28515625" customWidth="1"/>
    <col min="8" max="8" width="12.7109375" bestFit="1" customWidth="1"/>
    <col min="9" max="11" width="10.28515625" customWidth="1"/>
    <col min="14" max="14" width="11.28515625" customWidth="1"/>
  </cols>
  <sheetData>
    <row r="1" spans="1:14" s="4" customFormat="1" ht="48.75" customHeight="1" x14ac:dyDescent="0.3">
      <c r="A1" s="8" t="s">
        <v>51</v>
      </c>
      <c r="B1" s="10"/>
      <c r="C1" s="10"/>
      <c r="D1" s="10"/>
      <c r="E1" s="10"/>
      <c r="F1" s="10"/>
      <c r="G1" s="10"/>
      <c r="H1" s="10"/>
      <c r="I1" s="10"/>
      <c r="J1" s="10"/>
      <c r="K1" s="10"/>
      <c r="L1" s="10"/>
      <c r="M1" s="10"/>
      <c r="N1" s="10"/>
    </row>
    <row r="4" spans="1:14" x14ac:dyDescent="0.25">
      <c r="A4" s="28" t="s">
        <v>57</v>
      </c>
      <c r="B4" s="29" t="s">
        <v>58</v>
      </c>
      <c r="C4" s="28" t="s">
        <v>65</v>
      </c>
      <c r="D4" s="28" t="s">
        <v>59</v>
      </c>
      <c r="E4" s="28" t="s">
        <v>60</v>
      </c>
      <c r="G4" s="32" t="s">
        <v>154</v>
      </c>
      <c r="H4" s="31"/>
      <c r="I4" s="31"/>
      <c r="J4" s="31"/>
      <c r="K4" s="31"/>
    </row>
    <row r="5" spans="1:14" x14ac:dyDescent="0.25">
      <c r="A5" s="18" t="s">
        <v>61</v>
      </c>
      <c r="B5" s="19">
        <v>44224</v>
      </c>
      <c r="C5" s="20" t="s">
        <v>67</v>
      </c>
      <c r="D5" s="21" t="s">
        <v>68</v>
      </c>
      <c r="E5" s="22">
        <v>8000</v>
      </c>
      <c r="G5" s="12" t="s">
        <v>150</v>
      </c>
      <c r="H5" s="12"/>
      <c r="I5" s="12"/>
      <c r="J5" s="12"/>
      <c r="K5" s="12"/>
    </row>
    <row r="6" spans="1:14" x14ac:dyDescent="0.25">
      <c r="A6" s="23" t="s">
        <v>61</v>
      </c>
      <c r="B6" s="24">
        <v>44230</v>
      </c>
      <c r="C6" s="25" t="s">
        <v>70</v>
      </c>
      <c r="D6" s="26" t="s">
        <v>71</v>
      </c>
      <c r="E6" s="27">
        <v>6000</v>
      </c>
      <c r="G6" s="14" t="s">
        <v>57</v>
      </c>
      <c r="H6" s="14" t="s">
        <v>58</v>
      </c>
      <c r="I6" s="14" t="s">
        <v>58</v>
      </c>
      <c r="J6" s="14" t="s">
        <v>59</v>
      </c>
      <c r="K6" s="14" t="s">
        <v>60</v>
      </c>
    </row>
    <row r="7" spans="1:14" x14ac:dyDescent="0.25">
      <c r="A7" s="23" t="s">
        <v>61</v>
      </c>
      <c r="B7" s="24">
        <v>44244</v>
      </c>
      <c r="C7" s="25" t="s">
        <v>73</v>
      </c>
      <c r="D7" s="26" t="s">
        <v>74</v>
      </c>
      <c r="E7" s="27">
        <v>7000</v>
      </c>
      <c r="G7" s="15" t="s">
        <v>61</v>
      </c>
      <c r="H7" s="15" t="s">
        <v>152</v>
      </c>
      <c r="I7" s="15" t="s">
        <v>151</v>
      </c>
      <c r="J7" s="16"/>
      <c r="K7" s="15"/>
    </row>
    <row r="8" spans="1:14" x14ac:dyDescent="0.25">
      <c r="A8" s="23" t="s">
        <v>61</v>
      </c>
      <c r="B8" s="24">
        <v>44244</v>
      </c>
      <c r="C8" s="25" t="s">
        <v>76</v>
      </c>
      <c r="D8" s="26" t="s">
        <v>77</v>
      </c>
      <c r="E8" s="27">
        <v>4000</v>
      </c>
      <c r="G8" s="15"/>
      <c r="H8" s="15"/>
      <c r="I8" s="15"/>
      <c r="J8" s="16"/>
      <c r="K8" s="15"/>
    </row>
    <row r="9" spans="1:14" x14ac:dyDescent="0.25">
      <c r="A9" s="23" t="s">
        <v>61</v>
      </c>
      <c r="B9" s="24">
        <v>44245</v>
      </c>
      <c r="C9" s="25" t="s">
        <v>79</v>
      </c>
      <c r="D9" s="26" t="s">
        <v>80</v>
      </c>
      <c r="E9" s="27">
        <v>1000</v>
      </c>
    </row>
    <row r="10" spans="1:14" x14ac:dyDescent="0.25">
      <c r="A10" s="23" t="s">
        <v>61</v>
      </c>
      <c r="B10" s="24">
        <v>44251</v>
      </c>
      <c r="C10" s="25" t="s">
        <v>81</v>
      </c>
      <c r="D10" s="26" t="s">
        <v>82</v>
      </c>
      <c r="E10" s="27">
        <v>6000</v>
      </c>
      <c r="G10" s="13" t="s">
        <v>52</v>
      </c>
      <c r="H10" s="13" t="s">
        <v>53</v>
      </c>
      <c r="I10" s="13" t="s">
        <v>54</v>
      </c>
      <c r="J10" s="13" t="s">
        <v>55</v>
      </c>
      <c r="K10" s="13" t="s">
        <v>56</v>
      </c>
    </row>
    <row r="11" spans="1:14" x14ac:dyDescent="0.25">
      <c r="A11" s="23" t="s">
        <v>61</v>
      </c>
      <c r="B11" s="24">
        <v>44251</v>
      </c>
      <c r="C11" s="25" t="s">
        <v>83</v>
      </c>
      <c r="D11" s="26" t="s">
        <v>84</v>
      </c>
      <c r="E11" s="27">
        <v>6000</v>
      </c>
      <c r="G11" s="17">
        <f>DSUM(DataTable[#All],"Amount",G6:K7)</f>
        <v>38000</v>
      </c>
      <c r="H11" s="17">
        <f>DCOUNT(DataTable[#All],"Amount",G6:I7)</f>
        <v>7</v>
      </c>
      <c r="I11" s="17">
        <f>DAVERAGE(DataTable[#All],"Amount",G6:I7)</f>
        <v>5428.5714285714284</v>
      </c>
      <c r="J11" s="17">
        <f>DMAX(DataTable[#All],"Amount",G6:K7)</f>
        <v>8000</v>
      </c>
      <c r="K11" s="17">
        <f>DMIN(DataTable[#All],"Amount",G6:K7)</f>
        <v>1000</v>
      </c>
    </row>
    <row r="12" spans="1:14" x14ac:dyDescent="0.25">
      <c r="A12" s="23" t="s">
        <v>62</v>
      </c>
      <c r="B12" s="24">
        <v>44215</v>
      </c>
      <c r="C12" s="25" t="s">
        <v>85</v>
      </c>
      <c r="D12" s="26" t="s">
        <v>86</v>
      </c>
      <c r="E12" s="27">
        <v>34970</v>
      </c>
      <c r="G12" s="17"/>
      <c r="H12" s="17"/>
      <c r="I12" s="17"/>
      <c r="J12" s="17"/>
      <c r="K12" s="17"/>
      <c r="M12" s="1"/>
    </row>
    <row r="13" spans="1:14" x14ac:dyDescent="0.25">
      <c r="A13" s="23" t="s">
        <v>62</v>
      </c>
      <c r="B13" s="24">
        <v>44217</v>
      </c>
      <c r="C13" s="25" t="s">
        <v>87</v>
      </c>
      <c r="D13" s="26" t="s">
        <v>88</v>
      </c>
      <c r="E13" s="27">
        <v>34545.449999999997</v>
      </c>
      <c r="G13" s="32" t="s">
        <v>155</v>
      </c>
      <c r="H13" s="31"/>
      <c r="I13" s="31"/>
      <c r="J13" s="31"/>
      <c r="K13" s="31"/>
    </row>
    <row r="14" spans="1:14" x14ac:dyDescent="0.25">
      <c r="A14" s="23" t="s">
        <v>62</v>
      </c>
      <c r="B14" s="24">
        <v>44252</v>
      </c>
      <c r="C14" s="25" t="s">
        <v>89</v>
      </c>
      <c r="D14" s="26" t="s">
        <v>90</v>
      </c>
      <c r="E14" s="27">
        <v>25196.36</v>
      </c>
      <c r="G14" s="12" t="s">
        <v>161</v>
      </c>
      <c r="H14" s="12"/>
      <c r="I14" s="12"/>
      <c r="J14" s="12"/>
      <c r="K14" s="12"/>
    </row>
    <row r="15" spans="1:14" x14ac:dyDescent="0.25">
      <c r="A15" s="23" t="s">
        <v>62</v>
      </c>
      <c r="B15" s="24">
        <v>44255</v>
      </c>
      <c r="C15" s="25" t="s">
        <v>91</v>
      </c>
      <c r="D15" s="26" t="s">
        <v>92</v>
      </c>
      <c r="E15" s="27">
        <v>24913.64</v>
      </c>
      <c r="G15" s="14" t="s">
        <v>57</v>
      </c>
      <c r="H15" s="14" t="s">
        <v>58</v>
      </c>
      <c r="I15" s="14" t="s">
        <v>58</v>
      </c>
      <c r="J15" s="14" t="s">
        <v>59</v>
      </c>
      <c r="K15" s="14" t="s">
        <v>60</v>
      </c>
    </row>
    <row r="16" spans="1:14" x14ac:dyDescent="0.25">
      <c r="A16" s="23" t="s">
        <v>62</v>
      </c>
      <c r="B16" s="24">
        <v>44255</v>
      </c>
      <c r="C16" s="25" t="s">
        <v>93</v>
      </c>
      <c r="D16" s="26" t="s">
        <v>94</v>
      </c>
      <c r="E16" s="27">
        <v>7000</v>
      </c>
      <c r="G16" s="15" t="s">
        <v>61</v>
      </c>
      <c r="H16" s="15" t="s">
        <v>152</v>
      </c>
      <c r="I16" s="15" t="s">
        <v>151</v>
      </c>
      <c r="J16" s="16"/>
      <c r="K16" s="15"/>
    </row>
    <row r="17" spans="1:11" x14ac:dyDescent="0.25">
      <c r="A17" s="23" t="s">
        <v>62</v>
      </c>
      <c r="B17" s="24">
        <v>44265</v>
      </c>
      <c r="C17" s="25" t="s">
        <v>95</v>
      </c>
      <c r="D17" s="26" t="s">
        <v>96</v>
      </c>
      <c r="E17" s="27">
        <v>14545.45</v>
      </c>
      <c r="G17" s="15" t="s">
        <v>62</v>
      </c>
      <c r="H17" s="15" t="s">
        <v>152</v>
      </c>
      <c r="I17" s="15" t="s">
        <v>151</v>
      </c>
      <c r="J17" s="16"/>
      <c r="K17" s="15"/>
    </row>
    <row r="18" spans="1:11" x14ac:dyDescent="0.25">
      <c r="A18" s="23" t="s">
        <v>62</v>
      </c>
      <c r="B18" s="24">
        <v>44276</v>
      </c>
      <c r="C18" s="25" t="s">
        <v>97</v>
      </c>
      <c r="D18" s="26" t="s">
        <v>98</v>
      </c>
      <c r="E18" s="27">
        <v>17943.64</v>
      </c>
    </row>
    <row r="19" spans="1:11" x14ac:dyDescent="0.25">
      <c r="A19" s="23" t="s">
        <v>62</v>
      </c>
      <c r="B19" s="24">
        <v>44286</v>
      </c>
      <c r="C19" s="25" t="s">
        <v>99</v>
      </c>
      <c r="D19" s="26" t="s">
        <v>100</v>
      </c>
      <c r="E19" s="27">
        <v>32036.36</v>
      </c>
      <c r="G19" s="13" t="s">
        <v>52</v>
      </c>
      <c r="H19" s="13" t="s">
        <v>53</v>
      </c>
      <c r="I19" s="13" t="s">
        <v>54</v>
      </c>
      <c r="J19" s="13" t="s">
        <v>55</v>
      </c>
      <c r="K19" s="13" t="s">
        <v>56</v>
      </c>
    </row>
    <row r="20" spans="1:11" x14ac:dyDescent="0.25">
      <c r="A20" s="23" t="s">
        <v>63</v>
      </c>
      <c r="B20" s="24">
        <v>44264</v>
      </c>
      <c r="C20" s="25" t="s">
        <v>101</v>
      </c>
      <c r="D20" s="26" t="s">
        <v>84</v>
      </c>
      <c r="E20" s="27">
        <v>84200</v>
      </c>
      <c r="G20" s="17">
        <f>DSUM(DataTable[#All],"Amount",G15:K17)</f>
        <v>229150.90000000002</v>
      </c>
      <c r="H20" s="17">
        <f>DCOUNT(DataTable[#All],"Amount",G15:K17)</f>
        <v>15</v>
      </c>
      <c r="I20" s="17">
        <f>DAVERAGE(DataTable[#All],"Amount",G15:K17)</f>
        <v>15276.726666666667</v>
      </c>
      <c r="J20" s="17">
        <f>DMAX(DataTable[#All],"Amount",G15:K17)</f>
        <v>34970</v>
      </c>
      <c r="K20" s="17">
        <f>DMIN(DataTable[#All],"Amount",G15:K17)</f>
        <v>1000</v>
      </c>
    </row>
    <row r="21" spans="1:11" x14ac:dyDescent="0.25">
      <c r="A21" s="23" t="s">
        <v>64</v>
      </c>
      <c r="B21" s="24">
        <v>44265</v>
      </c>
      <c r="C21" s="25" t="s">
        <v>95</v>
      </c>
      <c r="D21" s="26" t="s">
        <v>86</v>
      </c>
      <c r="E21" s="27">
        <v>77258.179999999993</v>
      </c>
    </row>
    <row r="22" spans="1:11" x14ac:dyDescent="0.25">
      <c r="A22" s="23" t="s">
        <v>75</v>
      </c>
      <c r="B22" s="24">
        <v>44241</v>
      </c>
      <c r="C22" s="25" t="s">
        <v>102</v>
      </c>
      <c r="D22" s="26" t="s">
        <v>103</v>
      </c>
      <c r="E22" s="27">
        <v>8015.91</v>
      </c>
      <c r="G22" s="32" t="s">
        <v>156</v>
      </c>
    </row>
    <row r="23" spans="1:11" x14ac:dyDescent="0.25">
      <c r="A23" s="23" t="s">
        <v>75</v>
      </c>
      <c r="B23" s="24">
        <v>44259</v>
      </c>
      <c r="C23" s="25" t="s">
        <v>104</v>
      </c>
      <c r="D23" s="26" t="s">
        <v>103</v>
      </c>
      <c r="E23" s="27">
        <v>27272.73</v>
      </c>
      <c r="G23" s="12" t="s">
        <v>163</v>
      </c>
      <c r="H23" s="12"/>
      <c r="I23" s="12"/>
      <c r="J23" s="12"/>
      <c r="K23" s="12"/>
    </row>
    <row r="24" spans="1:11" x14ac:dyDescent="0.25">
      <c r="A24" s="23" t="s">
        <v>61</v>
      </c>
      <c r="B24" s="24">
        <v>44292</v>
      </c>
      <c r="C24" s="25" t="s">
        <v>105</v>
      </c>
      <c r="D24" s="26" t="s">
        <v>106</v>
      </c>
      <c r="E24" s="27">
        <v>6000</v>
      </c>
      <c r="G24" s="14" t="s">
        <v>57</v>
      </c>
      <c r="H24" s="14" t="s">
        <v>58</v>
      </c>
      <c r="I24" s="14" t="s">
        <v>58</v>
      </c>
      <c r="J24" s="14" t="s">
        <v>59</v>
      </c>
      <c r="K24" s="14" t="s">
        <v>60</v>
      </c>
    </row>
    <row r="25" spans="1:11" x14ac:dyDescent="0.25">
      <c r="A25" s="23" t="s">
        <v>62</v>
      </c>
      <c r="B25" s="24">
        <v>44292</v>
      </c>
      <c r="C25" s="25" t="s">
        <v>95</v>
      </c>
      <c r="D25" s="26" t="s">
        <v>86</v>
      </c>
      <c r="E25" s="27">
        <v>14545.45</v>
      </c>
      <c r="G25" s="15" t="s">
        <v>61</v>
      </c>
      <c r="H25" s="15"/>
      <c r="I25" s="15"/>
      <c r="J25" s="16"/>
      <c r="K25" s="15"/>
    </row>
    <row r="26" spans="1:11" x14ac:dyDescent="0.25">
      <c r="A26" s="23" t="s">
        <v>63</v>
      </c>
      <c r="B26" s="24">
        <v>44300</v>
      </c>
      <c r="C26" s="25" t="s">
        <v>107</v>
      </c>
      <c r="D26" s="26" t="s">
        <v>98</v>
      </c>
      <c r="E26" s="27">
        <v>36533.64</v>
      </c>
      <c r="G26" s="15" t="s">
        <v>62</v>
      </c>
      <c r="H26" s="15"/>
      <c r="I26" s="15"/>
      <c r="J26" s="16"/>
      <c r="K26" s="15"/>
    </row>
    <row r="27" spans="1:11" x14ac:dyDescent="0.25">
      <c r="A27" s="23" t="s">
        <v>63</v>
      </c>
      <c r="B27" s="24">
        <v>44310</v>
      </c>
      <c r="C27" s="25" t="s">
        <v>108</v>
      </c>
      <c r="D27" s="26" t="s">
        <v>109</v>
      </c>
      <c r="E27" s="27">
        <v>46845.45</v>
      </c>
    </row>
    <row r="28" spans="1:11" x14ac:dyDescent="0.25">
      <c r="A28" s="23" t="s">
        <v>64</v>
      </c>
      <c r="B28" s="24">
        <v>44292</v>
      </c>
      <c r="C28" s="25" t="s">
        <v>95</v>
      </c>
      <c r="D28" s="26" t="s">
        <v>94</v>
      </c>
      <c r="E28" s="27">
        <v>77258.179999999993</v>
      </c>
      <c r="G28" s="13" t="s">
        <v>52</v>
      </c>
      <c r="H28" s="13" t="s">
        <v>53</v>
      </c>
      <c r="I28" s="13" t="s">
        <v>54</v>
      </c>
      <c r="J28" s="13" t="s">
        <v>55</v>
      </c>
      <c r="K28" s="13" t="s">
        <v>56</v>
      </c>
    </row>
    <row r="29" spans="1:11" x14ac:dyDescent="0.25">
      <c r="A29" s="23" t="s">
        <v>64</v>
      </c>
      <c r="B29" s="24">
        <v>44293</v>
      </c>
      <c r="C29" s="25" t="s">
        <v>110</v>
      </c>
      <c r="D29" s="26" t="s">
        <v>84</v>
      </c>
      <c r="E29" s="27">
        <v>20719.09</v>
      </c>
      <c r="G29" s="17">
        <f>DSUM(DataTable[#All],"Amount",G24:K26)</f>
        <v>322241.80000000005</v>
      </c>
      <c r="H29" s="17">
        <f>DCOUNT(DataTable[#All],"Amount",G24:K26)</f>
        <v>29</v>
      </c>
      <c r="I29" s="17">
        <f>DAVERAGE(DataTable[#All],"Amount",G24:K26)</f>
        <v>11111.786206896553</v>
      </c>
      <c r="J29" s="17">
        <f>DMAX(DataTable[#All],"Amount",G24:K26)</f>
        <v>34970</v>
      </c>
      <c r="K29" s="17">
        <f>DMIN(DataTable[#All],"Amount",G24:K26)</f>
        <v>1000</v>
      </c>
    </row>
    <row r="30" spans="1:11" x14ac:dyDescent="0.25">
      <c r="A30" s="23" t="s">
        <v>64</v>
      </c>
      <c r="B30" s="24">
        <v>44298</v>
      </c>
      <c r="C30" s="25" t="s">
        <v>111</v>
      </c>
      <c r="D30" s="26" t="s">
        <v>88</v>
      </c>
      <c r="E30" s="27">
        <v>12869.09</v>
      </c>
    </row>
    <row r="31" spans="1:11" x14ac:dyDescent="0.25">
      <c r="A31" s="23" t="s">
        <v>72</v>
      </c>
      <c r="B31" s="24">
        <v>44340</v>
      </c>
      <c r="C31" s="25" t="s">
        <v>112</v>
      </c>
      <c r="D31" s="26" t="s">
        <v>113</v>
      </c>
      <c r="E31" s="27">
        <v>1000</v>
      </c>
      <c r="G31" s="32" t="s">
        <v>157</v>
      </c>
    </row>
    <row r="32" spans="1:11" x14ac:dyDescent="0.25">
      <c r="A32" s="23" t="s">
        <v>72</v>
      </c>
      <c r="B32" s="24">
        <v>44346</v>
      </c>
      <c r="C32" s="25" t="s">
        <v>112</v>
      </c>
      <c r="D32" s="26" t="s">
        <v>113</v>
      </c>
      <c r="E32" s="27">
        <v>1000</v>
      </c>
      <c r="G32" s="12" t="s">
        <v>164</v>
      </c>
      <c r="H32" s="12"/>
      <c r="I32" s="12"/>
      <c r="J32" s="12"/>
      <c r="K32" s="12"/>
    </row>
    <row r="33" spans="1:11" x14ac:dyDescent="0.25">
      <c r="A33" s="23" t="s">
        <v>72</v>
      </c>
      <c r="B33" s="24">
        <v>44346</v>
      </c>
      <c r="C33" s="25" t="s">
        <v>114</v>
      </c>
      <c r="D33" s="26" t="s">
        <v>115</v>
      </c>
      <c r="E33" s="27">
        <v>1000</v>
      </c>
      <c r="G33" s="14" t="s">
        <v>57</v>
      </c>
      <c r="H33" s="14" t="s">
        <v>58</v>
      </c>
      <c r="I33" s="14" t="s">
        <v>58</v>
      </c>
      <c r="J33" s="14" t="s">
        <v>59</v>
      </c>
      <c r="K33" s="14" t="s">
        <v>60</v>
      </c>
    </row>
    <row r="34" spans="1:11" x14ac:dyDescent="0.25">
      <c r="A34" s="23" t="s">
        <v>61</v>
      </c>
      <c r="B34" s="24">
        <v>44326</v>
      </c>
      <c r="C34" s="25" t="s">
        <v>116</v>
      </c>
      <c r="D34" s="26" t="s">
        <v>117</v>
      </c>
      <c r="E34" s="27">
        <v>7000</v>
      </c>
      <c r="G34" s="15" t="s">
        <v>61</v>
      </c>
      <c r="H34" s="15"/>
      <c r="I34" s="15"/>
      <c r="J34" s="16"/>
      <c r="K34" s="15"/>
    </row>
    <row r="35" spans="1:11" x14ac:dyDescent="0.25">
      <c r="A35" s="23" t="s">
        <v>61</v>
      </c>
      <c r="B35" s="24">
        <v>44327</v>
      </c>
      <c r="C35" s="25" t="s">
        <v>116</v>
      </c>
      <c r="D35" s="26" t="s">
        <v>117</v>
      </c>
      <c r="E35" s="27">
        <v>7000</v>
      </c>
      <c r="G35" s="15"/>
      <c r="H35" s="15"/>
      <c r="I35" s="15"/>
      <c r="J35" s="16" t="s">
        <v>153</v>
      </c>
      <c r="K35" s="15"/>
    </row>
    <row r="36" spans="1:11" x14ac:dyDescent="0.25">
      <c r="A36" s="23" t="s">
        <v>61</v>
      </c>
      <c r="B36" s="24">
        <v>44340</v>
      </c>
      <c r="C36" s="25" t="s">
        <v>112</v>
      </c>
      <c r="D36" s="26" t="s">
        <v>113</v>
      </c>
      <c r="E36" s="27">
        <v>5000</v>
      </c>
    </row>
    <row r="37" spans="1:11" x14ac:dyDescent="0.25">
      <c r="A37" s="23" t="s">
        <v>61</v>
      </c>
      <c r="B37" s="24">
        <v>44346</v>
      </c>
      <c r="C37" s="25" t="s">
        <v>112</v>
      </c>
      <c r="D37" s="26" t="s">
        <v>113</v>
      </c>
      <c r="E37" s="27">
        <v>5000</v>
      </c>
      <c r="G37" s="13" t="s">
        <v>52</v>
      </c>
      <c r="H37" s="13" t="s">
        <v>53</v>
      </c>
      <c r="I37" s="13" t="s">
        <v>54</v>
      </c>
      <c r="J37" s="13" t="s">
        <v>55</v>
      </c>
      <c r="K37" s="13" t="s">
        <v>56</v>
      </c>
    </row>
    <row r="38" spans="1:11" x14ac:dyDescent="0.25">
      <c r="A38" s="23" t="s">
        <v>62</v>
      </c>
      <c r="B38" s="24">
        <v>44325</v>
      </c>
      <c r="C38" s="25" t="s">
        <v>95</v>
      </c>
      <c r="D38" s="26" t="s">
        <v>94</v>
      </c>
      <c r="E38" s="27">
        <v>14545.45</v>
      </c>
      <c r="G38" s="17">
        <f>DSUM(DataTable[#All],"Amount",G33:K35)</f>
        <v>1129096.8999999997</v>
      </c>
      <c r="H38" s="17">
        <f>DCOUNT(DataTable[#All],"Amount",G33:K35)</f>
        <v>63</v>
      </c>
      <c r="I38" s="17">
        <f>DAVERAGE(DataTable[#All],"Amount",G33:K35)</f>
        <v>17922.17301587301</v>
      </c>
      <c r="J38" s="17">
        <f>DMAX(DataTable[#All],"Amount",G33:K35)</f>
        <v>84200</v>
      </c>
      <c r="K38" s="17">
        <f>DMIN(DataTable[#All],"Amount",G33:K35)</f>
        <v>126</v>
      </c>
    </row>
    <row r="39" spans="1:11" x14ac:dyDescent="0.25">
      <c r="A39" s="23" t="s">
        <v>64</v>
      </c>
      <c r="B39" s="24">
        <v>44325</v>
      </c>
      <c r="C39" s="25" t="s">
        <v>95</v>
      </c>
      <c r="D39" s="26" t="s">
        <v>94</v>
      </c>
      <c r="E39" s="27">
        <v>77258.179999999993</v>
      </c>
    </row>
    <row r="40" spans="1:11" x14ac:dyDescent="0.25">
      <c r="A40" s="23" t="s">
        <v>64</v>
      </c>
      <c r="B40" s="24">
        <v>44335</v>
      </c>
      <c r="C40" s="25" t="s">
        <v>118</v>
      </c>
      <c r="D40" s="26" t="s">
        <v>98</v>
      </c>
      <c r="E40" s="27">
        <v>10023.64</v>
      </c>
      <c r="G40" s="32" t="s">
        <v>160</v>
      </c>
    </row>
    <row r="41" spans="1:11" x14ac:dyDescent="0.25">
      <c r="A41" s="23" t="s">
        <v>64</v>
      </c>
      <c r="B41" s="24">
        <v>44336</v>
      </c>
      <c r="C41" s="25" t="s">
        <v>118</v>
      </c>
      <c r="D41" s="26" t="s">
        <v>98</v>
      </c>
      <c r="E41" s="27">
        <v>10023.64</v>
      </c>
      <c r="G41" s="12" t="s">
        <v>158</v>
      </c>
      <c r="H41" s="12"/>
      <c r="I41" s="12"/>
      <c r="J41" s="12"/>
      <c r="K41" s="12"/>
    </row>
    <row r="42" spans="1:11" x14ac:dyDescent="0.25">
      <c r="A42" s="23" t="s">
        <v>64</v>
      </c>
      <c r="B42" s="24">
        <v>44340</v>
      </c>
      <c r="C42" s="25" t="s">
        <v>119</v>
      </c>
      <c r="D42" s="26" t="s">
        <v>100</v>
      </c>
      <c r="E42" s="27">
        <v>11909.09</v>
      </c>
      <c r="G42" s="14" t="s">
        <v>57</v>
      </c>
      <c r="H42" s="14" t="s">
        <v>58</v>
      </c>
      <c r="I42" s="14" t="s">
        <v>58</v>
      </c>
      <c r="J42" s="14" t="s">
        <v>59</v>
      </c>
      <c r="K42" s="14" t="s">
        <v>60</v>
      </c>
    </row>
    <row r="43" spans="1:11" x14ac:dyDescent="0.25">
      <c r="A43" s="23" t="s">
        <v>64</v>
      </c>
      <c r="B43" s="24">
        <v>44343</v>
      </c>
      <c r="C43" s="25" t="s">
        <v>120</v>
      </c>
      <c r="D43" s="26" t="s">
        <v>90</v>
      </c>
      <c r="E43" s="27">
        <v>18946.36</v>
      </c>
      <c r="G43" s="15"/>
      <c r="H43" s="15"/>
      <c r="I43" s="15"/>
      <c r="J43" s="16" t="s">
        <v>159</v>
      </c>
      <c r="K43" s="15"/>
    </row>
    <row r="44" spans="1:11" x14ac:dyDescent="0.25">
      <c r="A44" s="23" t="s">
        <v>69</v>
      </c>
      <c r="B44" s="24">
        <v>44339</v>
      </c>
      <c r="C44" s="25" t="s">
        <v>121</v>
      </c>
      <c r="D44" s="26" t="s">
        <v>122</v>
      </c>
      <c r="E44" s="27">
        <v>707.27</v>
      </c>
      <c r="G44" s="15"/>
      <c r="H44" s="15"/>
      <c r="I44" s="15"/>
      <c r="J44" s="16"/>
      <c r="K44" s="15"/>
    </row>
    <row r="45" spans="1:11" x14ac:dyDescent="0.25">
      <c r="A45" s="23" t="s">
        <v>69</v>
      </c>
      <c r="B45" s="24">
        <v>44339</v>
      </c>
      <c r="C45" s="25" t="s">
        <v>123</v>
      </c>
      <c r="D45" s="26" t="s">
        <v>109</v>
      </c>
      <c r="E45" s="27">
        <v>126</v>
      </c>
    </row>
    <row r="46" spans="1:11" x14ac:dyDescent="0.25">
      <c r="A46" s="23" t="s">
        <v>75</v>
      </c>
      <c r="B46" s="24">
        <v>44318</v>
      </c>
      <c r="C46" s="25" t="s">
        <v>104</v>
      </c>
      <c r="D46" s="26" t="s">
        <v>122</v>
      </c>
      <c r="E46" s="27">
        <v>27272.73</v>
      </c>
      <c r="G46" s="13" t="s">
        <v>52</v>
      </c>
      <c r="H46" s="13" t="s">
        <v>53</v>
      </c>
      <c r="I46" s="13" t="s">
        <v>54</v>
      </c>
      <c r="J46" s="13" t="s">
        <v>55</v>
      </c>
      <c r="K46" s="13" t="s">
        <v>56</v>
      </c>
    </row>
    <row r="47" spans="1:11" x14ac:dyDescent="0.25">
      <c r="A47" s="23" t="s">
        <v>75</v>
      </c>
      <c r="B47" s="24">
        <v>44334</v>
      </c>
      <c r="C47" s="25" t="s">
        <v>124</v>
      </c>
      <c r="D47" s="26" t="s">
        <v>125</v>
      </c>
      <c r="E47" s="27">
        <v>18181.82</v>
      </c>
      <c r="G47" s="17">
        <f>DSUM(DataTable[#All],5,$G$42:$K$43)</f>
        <v>367349.06</v>
      </c>
      <c r="H47" s="17">
        <f>DCOUNT(DataTable[#All],5,$G$42:$K$43)</f>
        <v>13</v>
      </c>
      <c r="I47" s="17">
        <f>DAVERAGE(DataTable[#All],5,$G$42:$K$43)</f>
        <v>28257.62</v>
      </c>
      <c r="J47" s="17">
        <f>DMAX(DataTable[#All],5,$G$42:$K$43)</f>
        <v>77258.179999999993</v>
      </c>
      <c r="K47" s="17">
        <f>DMIN(DataTable[#All],5,$G$42:$K$43)</f>
        <v>649.09</v>
      </c>
    </row>
    <row r="48" spans="1:11" x14ac:dyDescent="0.25">
      <c r="A48" s="23" t="s">
        <v>75</v>
      </c>
      <c r="B48" s="24">
        <v>44335</v>
      </c>
      <c r="C48" s="25" t="s">
        <v>124</v>
      </c>
      <c r="D48" s="26" t="s">
        <v>125</v>
      </c>
      <c r="E48" s="27">
        <v>18181.82</v>
      </c>
    </row>
    <row r="49" spans="1:11" x14ac:dyDescent="0.25">
      <c r="A49" s="23" t="s">
        <v>75</v>
      </c>
      <c r="B49" s="24">
        <v>44339</v>
      </c>
      <c r="C49" s="25" t="s">
        <v>104</v>
      </c>
      <c r="D49" s="26" t="s">
        <v>122</v>
      </c>
      <c r="E49" s="27">
        <v>27272.73</v>
      </c>
      <c r="G49" s="32" t="s">
        <v>162</v>
      </c>
      <c r="H49" s="31"/>
      <c r="I49" s="31"/>
      <c r="J49" s="31"/>
      <c r="K49" s="31"/>
    </row>
    <row r="50" spans="1:11" x14ac:dyDescent="0.25">
      <c r="A50" s="23" t="s">
        <v>75</v>
      </c>
      <c r="B50" s="24">
        <v>44340</v>
      </c>
      <c r="C50" s="25" t="s">
        <v>126</v>
      </c>
      <c r="D50" s="26" t="s">
        <v>127</v>
      </c>
      <c r="E50" s="27">
        <v>5000</v>
      </c>
      <c r="G50" s="12" t="s">
        <v>149</v>
      </c>
      <c r="H50" s="12"/>
      <c r="I50" s="12"/>
      <c r="J50" s="12"/>
      <c r="K50" s="12"/>
    </row>
    <row r="51" spans="1:11" x14ac:dyDescent="0.25">
      <c r="A51" s="23" t="s">
        <v>75</v>
      </c>
      <c r="B51" s="24">
        <v>44342</v>
      </c>
      <c r="C51" s="25" t="s">
        <v>124</v>
      </c>
      <c r="D51" s="26" t="s">
        <v>128</v>
      </c>
      <c r="E51" s="27">
        <v>18181.82</v>
      </c>
      <c r="G51" s="14" t="s">
        <v>57</v>
      </c>
      <c r="H51" s="14" t="s">
        <v>65</v>
      </c>
      <c r="I51" s="14" t="s">
        <v>58</v>
      </c>
      <c r="J51" s="14" t="s">
        <v>59</v>
      </c>
      <c r="K51" s="14" t="s">
        <v>60</v>
      </c>
    </row>
    <row r="52" spans="1:11" x14ac:dyDescent="0.25">
      <c r="A52" s="23" t="s">
        <v>61</v>
      </c>
      <c r="B52" s="24">
        <v>44389</v>
      </c>
      <c r="C52" s="25" t="s">
        <v>129</v>
      </c>
      <c r="D52" s="26" t="s">
        <v>130</v>
      </c>
      <c r="E52" s="27">
        <v>6000</v>
      </c>
      <c r="G52" s="15"/>
      <c r="H52" s="15">
        <v>603</v>
      </c>
      <c r="I52" s="15"/>
      <c r="J52" s="16"/>
      <c r="K52" s="15"/>
    </row>
    <row r="53" spans="1:11" x14ac:dyDescent="0.25">
      <c r="A53" s="23" t="s">
        <v>61</v>
      </c>
      <c r="B53" s="24">
        <v>44399</v>
      </c>
      <c r="C53" s="25" t="s">
        <v>131</v>
      </c>
      <c r="D53" s="26" t="s">
        <v>132</v>
      </c>
      <c r="E53" s="27">
        <v>6000</v>
      </c>
      <c r="G53" s="15"/>
      <c r="H53" s="15"/>
      <c r="I53" s="15"/>
      <c r="J53" s="16"/>
      <c r="K53" s="15"/>
    </row>
    <row r="54" spans="1:11" x14ac:dyDescent="0.25">
      <c r="A54" s="23" t="s">
        <v>61</v>
      </c>
      <c r="B54" s="24">
        <v>44402</v>
      </c>
      <c r="C54" s="25" t="s">
        <v>131</v>
      </c>
      <c r="D54" s="26" t="s">
        <v>132</v>
      </c>
      <c r="E54" s="27">
        <v>6000</v>
      </c>
    </row>
    <row r="55" spans="1:11" x14ac:dyDescent="0.25">
      <c r="A55" s="23" t="s">
        <v>64</v>
      </c>
      <c r="B55" s="24">
        <v>44397</v>
      </c>
      <c r="C55" s="25" t="s">
        <v>133</v>
      </c>
      <c r="D55" s="26" t="s">
        <v>134</v>
      </c>
      <c r="E55" s="27">
        <v>9711.82</v>
      </c>
      <c r="G55" s="30" t="s">
        <v>149</v>
      </c>
      <c r="H55" s="13"/>
      <c r="I55" s="13"/>
      <c r="J55" s="13"/>
      <c r="K55" s="13"/>
    </row>
    <row r="56" spans="1:11" x14ac:dyDescent="0.25">
      <c r="A56" s="23" t="s">
        <v>69</v>
      </c>
      <c r="B56" s="24">
        <v>44382</v>
      </c>
      <c r="C56" s="25" t="s">
        <v>135</v>
      </c>
      <c r="D56" s="26" t="s">
        <v>136</v>
      </c>
      <c r="E56" s="27">
        <v>2660</v>
      </c>
      <c r="G56">
        <f>DGET(DataTable[#All],5,H51:H52)</f>
        <v>4000</v>
      </c>
      <c r="H56" s="17"/>
      <c r="I56" s="17"/>
      <c r="J56" s="17"/>
      <c r="K56" s="17"/>
    </row>
    <row r="57" spans="1:11" x14ac:dyDescent="0.25">
      <c r="A57" s="23" t="s">
        <v>69</v>
      </c>
      <c r="B57" s="24">
        <v>44397</v>
      </c>
      <c r="C57" s="25" t="s">
        <v>137</v>
      </c>
      <c r="D57" s="26" t="s">
        <v>96</v>
      </c>
      <c r="E57" s="27">
        <v>2516.36</v>
      </c>
    </row>
    <row r="58" spans="1:11" x14ac:dyDescent="0.25">
      <c r="A58" s="23" t="s">
        <v>69</v>
      </c>
      <c r="B58" s="24">
        <v>44397</v>
      </c>
      <c r="C58" s="25" t="s">
        <v>137</v>
      </c>
      <c r="D58" s="26" t="s">
        <v>96</v>
      </c>
      <c r="E58" s="27">
        <v>649.09</v>
      </c>
    </row>
    <row r="59" spans="1:11" x14ac:dyDescent="0.25">
      <c r="A59" s="23" t="s">
        <v>78</v>
      </c>
      <c r="B59" s="24">
        <v>44397</v>
      </c>
      <c r="C59" s="25" t="s">
        <v>138</v>
      </c>
      <c r="D59" s="26" t="s">
        <v>127</v>
      </c>
      <c r="E59" s="27">
        <v>35201.82</v>
      </c>
    </row>
    <row r="60" spans="1:11" x14ac:dyDescent="0.25">
      <c r="A60" s="23" t="s">
        <v>78</v>
      </c>
      <c r="B60" s="24">
        <v>44399</v>
      </c>
      <c r="C60" s="25" t="s">
        <v>138</v>
      </c>
      <c r="D60" s="26" t="s">
        <v>127</v>
      </c>
      <c r="E60" s="27">
        <v>35201.82</v>
      </c>
    </row>
    <row r="61" spans="1:11" x14ac:dyDescent="0.25">
      <c r="A61" s="23" t="s">
        <v>78</v>
      </c>
      <c r="B61" s="24">
        <v>44403</v>
      </c>
      <c r="C61" s="25" t="s">
        <v>138</v>
      </c>
      <c r="D61" s="26" t="s">
        <v>127</v>
      </c>
      <c r="E61" s="27">
        <v>35201.82</v>
      </c>
    </row>
    <row r="62" spans="1:11" x14ac:dyDescent="0.25">
      <c r="A62" s="23" t="s">
        <v>66</v>
      </c>
      <c r="B62" s="24">
        <v>44383</v>
      </c>
      <c r="C62" s="25" t="s">
        <v>139</v>
      </c>
      <c r="D62" s="26" t="s">
        <v>128</v>
      </c>
      <c r="E62" s="27">
        <v>18181.82</v>
      </c>
    </row>
    <row r="63" spans="1:11" x14ac:dyDescent="0.25">
      <c r="A63" s="23" t="s">
        <v>66</v>
      </c>
      <c r="B63" s="24">
        <v>44402</v>
      </c>
      <c r="C63" s="25" t="s">
        <v>140</v>
      </c>
      <c r="D63" s="26" t="s">
        <v>71</v>
      </c>
      <c r="E63" s="27">
        <v>10909.09</v>
      </c>
    </row>
    <row r="64" spans="1:11" x14ac:dyDescent="0.25">
      <c r="A64" s="23" t="s">
        <v>72</v>
      </c>
      <c r="B64" s="24">
        <v>44355</v>
      </c>
      <c r="C64" s="25" t="s">
        <v>112</v>
      </c>
      <c r="D64" s="26" t="s">
        <v>113</v>
      </c>
      <c r="E64" s="27">
        <v>1000</v>
      </c>
    </row>
    <row r="65" spans="1:9" x14ac:dyDescent="0.25">
      <c r="A65" s="23" t="s">
        <v>61</v>
      </c>
      <c r="B65" s="24">
        <v>44355</v>
      </c>
      <c r="C65" s="25" t="s">
        <v>112</v>
      </c>
      <c r="D65" s="26" t="s">
        <v>113</v>
      </c>
      <c r="E65" s="27">
        <v>5000</v>
      </c>
    </row>
    <row r="66" spans="1:9" x14ac:dyDescent="0.25">
      <c r="A66" s="23" t="s">
        <v>61</v>
      </c>
      <c r="B66" s="24">
        <v>44364</v>
      </c>
      <c r="C66" s="25" t="s">
        <v>141</v>
      </c>
      <c r="D66" s="26" t="s">
        <v>142</v>
      </c>
      <c r="E66" s="27">
        <v>4000</v>
      </c>
    </row>
    <row r="67" spans="1:9" x14ac:dyDescent="0.25">
      <c r="A67" s="23" t="s">
        <v>61</v>
      </c>
      <c r="B67" s="24">
        <v>44367</v>
      </c>
      <c r="C67" s="25" t="s">
        <v>143</v>
      </c>
      <c r="D67" s="26" t="s">
        <v>144</v>
      </c>
      <c r="E67" s="27">
        <v>2000</v>
      </c>
    </row>
    <row r="68" spans="1:9" x14ac:dyDescent="0.25">
      <c r="A68" s="23" t="s">
        <v>61</v>
      </c>
      <c r="B68" s="24">
        <v>44370</v>
      </c>
      <c r="C68" s="25" t="s">
        <v>145</v>
      </c>
      <c r="D68" s="26" t="s">
        <v>144</v>
      </c>
      <c r="E68" s="27">
        <v>5000</v>
      </c>
    </row>
    <row r="69" spans="1:9" x14ac:dyDescent="0.25">
      <c r="A69" s="23" t="s">
        <v>69</v>
      </c>
      <c r="B69" s="24">
        <v>44356</v>
      </c>
      <c r="C69" s="25" t="s">
        <v>146</v>
      </c>
      <c r="D69" s="26" t="s">
        <v>147</v>
      </c>
      <c r="E69" s="27">
        <v>655</v>
      </c>
    </row>
    <row r="70" spans="1:9" x14ac:dyDescent="0.25">
      <c r="A70" s="23" t="s">
        <v>66</v>
      </c>
      <c r="B70" s="24">
        <v>44362</v>
      </c>
      <c r="C70" s="25" t="s">
        <v>148</v>
      </c>
      <c r="D70" s="26" t="s">
        <v>128</v>
      </c>
      <c r="E70" s="27">
        <v>20909.09</v>
      </c>
    </row>
    <row r="71" spans="1:9" x14ac:dyDescent="0.25">
      <c r="E71" s="33"/>
    </row>
    <row r="74" spans="1:9" x14ac:dyDescent="0.25">
      <c r="G74" s="34"/>
      <c r="H74" s="33"/>
      <c r="I74" s="33"/>
    </row>
  </sheetData>
  <pageMargins left="0.7" right="0.7" top="0.75" bottom="0.75" header="0.3" footer="0.3"/>
  <pageSetup paperSize="9" orientation="portrait"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8D3DE-88AA-41BC-8883-595425285605}">
  <dimension ref="A1:Q28"/>
  <sheetViews>
    <sheetView showGridLines="0" workbookViewId="0">
      <selection activeCell="B1" sqref="B1"/>
    </sheetView>
  </sheetViews>
  <sheetFormatPr defaultRowHeight="15" x14ac:dyDescent="0.25"/>
  <cols>
    <col min="1" max="1" width="4" customWidth="1"/>
    <col min="2" max="2" width="46.28515625" customWidth="1"/>
    <col min="3" max="3" width="61" customWidth="1"/>
    <col min="4" max="4" width="1.42578125" customWidth="1"/>
  </cols>
  <sheetData>
    <row r="1" spans="1:17" ht="51" customHeight="1" x14ac:dyDescent="0.25">
      <c r="A1" s="8" t="s">
        <v>0</v>
      </c>
      <c r="B1" s="9"/>
      <c r="C1" s="9"/>
      <c r="D1" s="9"/>
      <c r="E1" s="9"/>
      <c r="F1" s="9"/>
      <c r="G1" s="9"/>
      <c r="H1" s="9"/>
      <c r="I1" s="9"/>
      <c r="J1" s="9"/>
      <c r="K1" s="9"/>
      <c r="L1" s="9"/>
      <c r="M1" s="9"/>
      <c r="N1" s="9"/>
      <c r="O1" s="9"/>
      <c r="P1" s="9"/>
      <c r="Q1" s="9"/>
    </row>
    <row r="3" spans="1:17" x14ac:dyDescent="0.25">
      <c r="B3" s="1" t="s">
        <v>1</v>
      </c>
    </row>
    <row r="4" spans="1:17" x14ac:dyDescent="0.25">
      <c r="B4" s="2" t="s">
        <v>2</v>
      </c>
      <c r="C4" s="3" t="s">
        <v>3</v>
      </c>
    </row>
    <row r="5" spans="1:17" x14ac:dyDescent="0.25">
      <c r="B5" s="2" t="s">
        <v>4</v>
      </c>
      <c r="C5" s="3" t="s">
        <v>5</v>
      </c>
    </row>
    <row r="6" spans="1:17" x14ac:dyDescent="0.25">
      <c r="B6" s="2" t="s">
        <v>6</v>
      </c>
      <c r="C6" s="3" t="s">
        <v>7</v>
      </c>
    </row>
    <row r="8" spans="1:17" x14ac:dyDescent="0.25">
      <c r="B8" s="1" t="s">
        <v>8</v>
      </c>
    </row>
    <row r="9" spans="1:17" x14ac:dyDescent="0.25">
      <c r="B9" s="2" t="s">
        <v>9</v>
      </c>
      <c r="C9" s="3" t="s">
        <v>10</v>
      </c>
    </row>
    <row r="11" spans="1:17" x14ac:dyDescent="0.25">
      <c r="B11" s="1" t="s">
        <v>11</v>
      </c>
    </row>
    <row r="12" spans="1:17" x14ac:dyDescent="0.25">
      <c r="B12" s="2" t="s">
        <v>12</v>
      </c>
      <c r="C12" s="3" t="s">
        <v>13</v>
      </c>
    </row>
    <row r="13" spans="1:17" x14ac:dyDescent="0.25">
      <c r="B13" s="2" t="s">
        <v>14</v>
      </c>
      <c r="C13" s="3" t="s">
        <v>15</v>
      </c>
    </row>
    <row r="14" spans="1:17" x14ac:dyDescent="0.25">
      <c r="B14" s="2" t="s">
        <v>16</v>
      </c>
      <c r="C14" s="3" t="s">
        <v>17</v>
      </c>
    </row>
    <row r="15" spans="1:17" x14ac:dyDescent="0.25">
      <c r="B15" s="2" t="s">
        <v>18</v>
      </c>
      <c r="C15" s="3" t="s">
        <v>19</v>
      </c>
    </row>
    <row r="16" spans="1:17" x14ac:dyDescent="0.25">
      <c r="B16" s="2" t="s">
        <v>20</v>
      </c>
      <c r="C16" s="3" t="s">
        <v>21</v>
      </c>
    </row>
    <row r="17" spans="2:3" x14ac:dyDescent="0.25">
      <c r="B17" s="2" t="s">
        <v>22</v>
      </c>
      <c r="C17" s="3" t="s">
        <v>23</v>
      </c>
    </row>
    <row r="18" spans="2:3" x14ac:dyDescent="0.25">
      <c r="B18" s="2" t="s">
        <v>24</v>
      </c>
      <c r="C18" s="3" t="s">
        <v>25</v>
      </c>
    </row>
    <row r="19" spans="2:3" x14ac:dyDescent="0.25">
      <c r="B19" s="2" t="s">
        <v>26</v>
      </c>
      <c r="C19" s="3" t="s">
        <v>27</v>
      </c>
    </row>
    <row r="20" spans="2:3" x14ac:dyDescent="0.25">
      <c r="B20" s="2" t="s">
        <v>28</v>
      </c>
      <c r="C20" s="3" t="s">
        <v>29</v>
      </c>
    </row>
    <row r="21" spans="2:3" x14ac:dyDescent="0.25">
      <c r="B21" s="2" t="s">
        <v>30</v>
      </c>
      <c r="C21" s="3" t="s">
        <v>31</v>
      </c>
    </row>
    <row r="22" spans="2:3" x14ac:dyDescent="0.25">
      <c r="B22" s="2" t="s">
        <v>32</v>
      </c>
      <c r="C22" s="3" t="s">
        <v>33</v>
      </c>
    </row>
    <row r="23" spans="2:3" x14ac:dyDescent="0.25">
      <c r="B23" s="2" t="s">
        <v>34</v>
      </c>
      <c r="C23" s="3" t="s">
        <v>35</v>
      </c>
    </row>
    <row r="24" spans="2:3" x14ac:dyDescent="0.25">
      <c r="B24" s="2" t="s">
        <v>36</v>
      </c>
      <c r="C24" s="3" t="s">
        <v>37</v>
      </c>
    </row>
    <row r="25" spans="2:3" x14ac:dyDescent="0.25">
      <c r="B25" s="2" t="s">
        <v>38</v>
      </c>
      <c r="C25" s="3" t="s">
        <v>39</v>
      </c>
    </row>
    <row r="26" spans="2:3" x14ac:dyDescent="0.25">
      <c r="B26" s="2"/>
      <c r="C26" s="3"/>
    </row>
    <row r="27" spans="2:3" x14ac:dyDescent="0.25">
      <c r="B27" s="1" t="s">
        <v>40</v>
      </c>
    </row>
    <row r="28" spans="2:3" x14ac:dyDescent="0.25">
      <c r="B28" s="2" t="s">
        <v>41</v>
      </c>
      <c r="C28" s="3" t="s">
        <v>42</v>
      </c>
    </row>
  </sheetData>
  <hyperlinks>
    <hyperlink ref="C5" r:id="rId1" xr:uid="{CBA3C5AE-F901-47B0-B67E-A1783E05F6E4}"/>
    <hyperlink ref="C6" r:id="rId2" xr:uid="{D7A546FB-FBA8-40D4-B30C-D5713B79236C}"/>
    <hyperlink ref="C19" r:id="rId3" xr:uid="{038998E4-0014-4A81-9203-5D2ADFA68058}"/>
    <hyperlink ref="C9" r:id="rId4" xr:uid="{59ED9355-3D75-41BB-B4EF-7AAAE7367134}"/>
    <hyperlink ref="C28" r:id="rId5" xr:uid="{EADAD965-8DC6-45D9-8D53-73D3EF04FEC7}"/>
    <hyperlink ref="C18" r:id="rId6" xr:uid="{F227F448-016C-426E-970F-EAAAF5E08AD1}"/>
  </hyperlinks>
  <pageMargins left="0.7" right="0.7" top="0.75" bottom="0.75" header="0.3" footer="0.3"/>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A9E49C56486844AEA3493470A3BA7F" ma:contentTypeVersion="10" ma:contentTypeDescription="Create a new document." ma:contentTypeScope="" ma:versionID="ee49642cd881f6af9bd43a54f5ae3499">
  <xsd:schema xmlns:xsd="http://www.w3.org/2001/XMLSchema" xmlns:xs="http://www.w3.org/2001/XMLSchema" xmlns:p="http://schemas.microsoft.com/office/2006/metadata/properties" xmlns:ns3="04ec5a1a-e29c-407e-9660-cb4eaaff03ab" xmlns:ns4="98587d8b-32ff-4694-8d3a-6f66eb643b0d" targetNamespace="http://schemas.microsoft.com/office/2006/metadata/properties" ma:root="true" ma:fieldsID="0128113e904f3f2ca999b84155b1dfd6" ns3:_="" ns4:_="">
    <xsd:import namespace="04ec5a1a-e29c-407e-9660-cb4eaaff03ab"/>
    <xsd:import namespace="98587d8b-32ff-4694-8d3a-6f66eb643b0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ec5a1a-e29c-407e-9660-cb4eaaff03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87d8b-32ff-4694-8d3a-6f66eb643b0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c D A A B Q S w M E F A A C A A g A U I X c U m 2 s 6 q 6 n A A A A + Q A A A B I A H A B D b 2 5 m a W c v U G F j a 2 F n Z S 5 4 b W w g o h g A K K A U A A A A A A A A A A A A A A A A A A A A A A A A A A A A h Y / R C o I w G E Z f R X b v / r V A S n 4 n 0 W 1 C E E W 3 Y y 4 d 6 Q w 3 0 3 f r o k f q F R L K 6 q 7 L 7 3 A u z v e 4 3 T E d 6 i q 4 6 t a Z x i Z k R h k J t F V N b m y R k M 6 f w g V J B W 6 l O s t C B 6 N s X T y 4 P C G l 9 5 c Y o O 9 7 2 s 9 p 0 x b A G Z v B M d v s V K l r S T 6 y + S + H x j o v r d J E 4 O E V I z h d R j T i E a O M M Y 4 w c c y M / T p 8 T K Y M 4 Q f i u q t 8 1 2 q h b b j a I 0 w T 4 X 1 D P A F Q S w M E F A A C A A g A U I X c 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C F 3 F I o i k e 4 D g A A A B E A A A A T A B w A R m 9 y b X V s Y X M v U 2 V j d G l v b j E u b S C i G A A o o B Q A A A A A A A A A A A A A A A A A A A A A A A A A A A A r T k 0 u y c z P U w i G 0 I b W A F B L A Q I t A B Q A A g A I A F C F 3 F J t r O q u p w A A A P k A A A A S A A A A A A A A A A A A A A A A A A A A A A B D b 2 5 m a W c v U G F j a 2 F n Z S 5 4 b W x Q S w E C L Q A U A A I A C A B Q h d x S D 8 r p q 6 Q A A A D p A A A A E w A A A A A A A A A A A A A A A A D z A A A A W 0 N v b n R l b n R f V H l w Z X N d L n h t b F B L A Q I t A B Q A A g A I A F C F 3 F I 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p t h r I Z T f 9 T 5 B P p U Q o q j + V A A A A A A I A A A A A A B B m A A A A A Q A A I A A A A L 3 Y R 2 k F z Y e E s s K H L 0 M q m E S U K R U W N W G y p p i t u E E G 0 Z / L A A A A A A 6 A A A A A A g A A I A A A A G t + X 4 5 S k g 9 W y O A s V Z u f Q Y a 9 c S 0 9 e M 2 2 D 9 o u U y a s K Y j R U A A A A B 6 E s a B u h c W 9 A F J o m U l t C b E e e m y X / v x C D h A 4 3 U U Y B q 0 n Y S A H d c 1 y c u x 8 y e x Y j M I B Z D b G e P E r a Z C v T r + s 8 N L L Z M a 5 b e S 9 I 9 x b s U r i 3 d U w y s 3 M Q A A A A D F T M m D 4 / x j M b e V h O T O / G u s R K C w A x 9 k 6 O D v q A Q b J C W B e i F r 9 v + V + N 3 7 G P 6 t / O 9 f J i i D z d A / I J 4 9 W h 4 p N R + F 8 2 Y Y = < / D a t a M a s h u p > 
</file>

<file path=customXml/itemProps1.xml><?xml version="1.0" encoding="utf-8"?>
<ds:datastoreItem xmlns:ds="http://schemas.openxmlformats.org/officeDocument/2006/customXml" ds:itemID="{76F14EA0-1B09-4BA6-A1E0-FED8521C2BE1}">
  <ds:schemaRefs>
    <ds:schemaRef ds:uri="http://schemas.microsoft.com/sharepoint/v3/contenttype/forms"/>
  </ds:schemaRefs>
</ds:datastoreItem>
</file>

<file path=customXml/itemProps2.xml><?xml version="1.0" encoding="utf-8"?>
<ds:datastoreItem xmlns:ds="http://schemas.openxmlformats.org/officeDocument/2006/customXml" ds:itemID="{CF6676B0-BE5C-4C14-974A-7289CF511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ec5a1a-e29c-407e-9660-cb4eaaff03ab"/>
    <ds:schemaRef ds:uri="98587d8b-32ff-4694-8d3a-6f66eb643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00B319-165B-4AE8-A6AE-EED707A1FDFE}">
  <ds:schemaRef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04ec5a1a-e29c-407e-9660-cb4eaaff03ab"/>
    <ds:schemaRef ds:uri="http://purl.org/dc/elements/1.1/"/>
    <ds:schemaRef ds:uri="98587d8b-32ff-4694-8d3a-6f66eb643b0d"/>
    <ds:schemaRef ds:uri="http://www.w3.org/XML/1998/namespace"/>
    <ds:schemaRef ds:uri="http://purl.org/dc/terms/"/>
  </ds:schemaRefs>
</ds:datastoreItem>
</file>

<file path=customXml/itemProps4.xml><?xml version="1.0" encoding="utf-8"?>
<ds:datastoreItem xmlns:ds="http://schemas.openxmlformats.org/officeDocument/2006/customXml" ds:itemID="{84B241E6-AE4C-4EA5-96CC-6E77ABF1BB4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Copyright</vt:lpstr>
      <vt:lpstr>Database Functions</vt:lpstr>
      <vt:lpstr>More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 Treacy</dc:creator>
  <cp:lastModifiedBy>Mynda Treacy</cp:lastModifiedBy>
  <dcterms:created xsi:type="dcterms:W3CDTF">2019-12-23T04:48:23Z</dcterms:created>
  <dcterms:modified xsi:type="dcterms:W3CDTF">2021-09-24T00:28:55Z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0x01010076A9E49C56486844AEA3493470A3BA7F</vt:lpwstr>
  </property>
</Properties>
</file>